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omments1.xml" ContentType="application/vnd.openxmlformats-officedocument.spreadsheetml.comment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DATABASE\ORCH2000\WEATHER\BlenMet\MWRC Website Data\ToGoToWebsite\"/>
    </mc:Choice>
  </mc:AlternateContent>
  <bookViews>
    <workbookView xWindow="240" yWindow="90" windowWidth="9150" windowHeight="4965" tabRatio="786"/>
  </bookViews>
  <sheets>
    <sheet name="Notes" sheetId="11" r:id="rId1"/>
    <sheet name="Sun" sheetId="1" r:id="rId2"/>
    <sheet name="Temp" sheetId="2" r:id="rId3"/>
    <sheet name="Rainfall" sheetId="5" r:id="rId4"/>
    <sheet name="Radiation" sheetId="3" r:id="rId5"/>
    <sheet name="Wind" sheetId="4" r:id="rId6"/>
    <sheet name="Penman ET" sheetId="8" r:id="rId7"/>
    <sheet name="Moisture Deficit" sheetId="13" r:id="rId8"/>
    <sheet name="Soil Temp" sheetId="7" r:id="rId9"/>
    <sheet name="Soil Moisture" sheetId="12" r:id="rId10"/>
    <sheet name="Ground Frost" sheetId="9" r:id="rId11"/>
    <sheet name="Air Frost " sheetId="10" r:id="rId12"/>
    <sheet name="Old Pan Evap" sheetId="6" r:id="rId13"/>
  </sheets>
  <calcPr calcId="152511"/>
</workbook>
</file>

<file path=xl/calcChain.xml><?xml version="1.0" encoding="utf-8"?>
<calcChain xmlns="http://schemas.openxmlformats.org/spreadsheetml/2006/main">
  <c r="CN11" i="5" l="1"/>
  <c r="CN12" i="5"/>
  <c r="CN13" i="5"/>
  <c r="CN14" i="5"/>
  <c r="CN15" i="5"/>
  <c r="CN16" i="5"/>
  <c r="CN17" i="5"/>
  <c r="CN18" i="5"/>
  <c r="W18" i="13" l="1"/>
  <c r="R8" i="12" l="1"/>
  <c r="AH58" i="7"/>
  <c r="AH41" i="7"/>
  <c r="AH24" i="7"/>
  <c r="AH7" i="7"/>
  <c r="X7" i="13"/>
  <c r="W7" i="13"/>
  <c r="X28" i="13"/>
  <c r="X47" i="13"/>
  <c r="W26" i="8"/>
  <c r="X7" i="8"/>
  <c r="AI75" i="4"/>
  <c r="AI59" i="4"/>
  <c r="AJ59" i="4"/>
  <c r="AG42" i="4"/>
  <c r="AH25" i="3"/>
  <c r="AG25" i="3"/>
  <c r="AH7" i="3"/>
  <c r="CK55" i="5"/>
  <c r="CK54" i="5"/>
  <c r="CK53" i="5"/>
  <c r="CK52" i="5"/>
  <c r="CK51" i="5"/>
  <c r="CK45" i="5"/>
  <c r="CK44" i="5"/>
  <c r="CJ31" i="5"/>
  <c r="CJ30" i="5"/>
  <c r="CJ29" i="5"/>
  <c r="CJ28" i="5"/>
  <c r="CJ27" i="5"/>
  <c r="CK26" i="5"/>
  <c r="CJ26" i="5"/>
  <c r="CI75" i="2"/>
  <c r="CK28" i="1"/>
  <c r="CK27" i="1"/>
  <c r="CL21" i="2" l="1"/>
  <c r="CJ21" i="2"/>
  <c r="CL67" i="2"/>
  <c r="CJ67" i="2"/>
  <c r="CL48" i="2"/>
  <c r="CJ48" i="2"/>
  <c r="CN53" i="5"/>
  <c r="CN10" i="5" l="1"/>
  <c r="CL10" i="5"/>
  <c r="CL11" i="5"/>
  <c r="CL12" i="5"/>
  <c r="CL13" i="5"/>
  <c r="CL14" i="5"/>
  <c r="CL15" i="5"/>
  <c r="CL16" i="5"/>
  <c r="CL17" i="5"/>
  <c r="CL18" i="5"/>
  <c r="CL9" i="1" l="1"/>
  <c r="CL10" i="1"/>
  <c r="CL11" i="1"/>
  <c r="CL12" i="1"/>
  <c r="CL13" i="1"/>
  <c r="CL14" i="1"/>
  <c r="CL15" i="1"/>
  <c r="CL16" i="1"/>
  <c r="CL17" i="1"/>
  <c r="R7" i="12" l="1"/>
  <c r="R6" i="12"/>
  <c r="AH6" i="7"/>
  <c r="AH5" i="7"/>
  <c r="AH23" i="7"/>
  <c r="AH22" i="7"/>
  <c r="AH40" i="7"/>
  <c r="AH39" i="7"/>
  <c r="AH57" i="7"/>
  <c r="AH56" i="7"/>
  <c r="W6" i="13"/>
  <c r="X27" i="13"/>
  <c r="X26" i="13"/>
  <c r="X46" i="13"/>
  <c r="X45" i="13"/>
  <c r="W25" i="8"/>
  <c r="X6" i="8"/>
  <c r="AI58" i="4"/>
  <c r="AI57" i="4"/>
  <c r="AI74" i="4"/>
  <c r="AI73" i="4"/>
  <c r="AJ58" i="4"/>
  <c r="AG41" i="4"/>
  <c r="AG24" i="3"/>
  <c r="AH6" i="3"/>
  <c r="AH5" i="3"/>
  <c r="CK24" i="5"/>
  <c r="CJ24" i="5"/>
  <c r="CK25" i="5"/>
  <c r="CJ25" i="5"/>
  <c r="CI74" i="2"/>
  <c r="CK18" i="1" l="1"/>
  <c r="X5" i="8" l="1"/>
  <c r="X4" i="8"/>
  <c r="W5" i="13" l="1"/>
  <c r="W23" i="8"/>
  <c r="V23" i="8"/>
  <c r="U23" i="8"/>
  <c r="T23" i="8"/>
  <c r="W24" i="8"/>
  <c r="AJ57" i="4"/>
  <c r="AG40" i="4"/>
  <c r="AG23" i="3"/>
  <c r="AG22" i="3"/>
  <c r="CK26" i="1"/>
  <c r="CM8" i="1" l="1"/>
  <c r="CM9" i="1"/>
  <c r="CM7" i="1"/>
  <c r="CK19" i="5"/>
  <c r="CI22" i="2"/>
  <c r="CH22" i="2"/>
  <c r="CK42" i="5"/>
  <c r="CK43" i="5"/>
  <c r="CK34" i="5"/>
  <c r="CI73" i="2"/>
  <c r="R5" i="12" l="1"/>
  <c r="AH55" i="7"/>
  <c r="AH38" i="7"/>
  <c r="AH21" i="7"/>
  <c r="AH4" i="7"/>
  <c r="W4" i="13"/>
  <c r="X44" i="13"/>
  <c r="X25" i="13"/>
  <c r="X23" i="8"/>
  <c r="AH4" i="3"/>
  <c r="AI72" i="4"/>
  <c r="AJ56" i="4"/>
  <c r="AI56" i="4"/>
  <c r="AG39" i="4"/>
  <c r="CI72" i="2"/>
  <c r="CK25" i="1"/>
  <c r="CY17" i="10" l="1"/>
  <c r="CY16" i="10"/>
  <c r="CW18" i="10"/>
  <c r="CW17" i="10"/>
  <c r="CW16" i="10"/>
  <c r="CW15" i="10"/>
  <c r="CW14" i="10"/>
  <c r="CW13" i="10"/>
  <c r="CW12" i="10"/>
  <c r="CW11" i="10"/>
  <c r="CW10" i="10"/>
  <c r="CW9" i="10"/>
  <c r="CW8" i="10"/>
  <c r="CW7" i="10"/>
  <c r="CO18" i="10"/>
  <c r="CO17" i="10"/>
  <c r="CO16" i="10"/>
  <c r="CO15" i="10"/>
  <c r="CO14" i="10"/>
  <c r="CO13" i="10"/>
  <c r="CO12" i="10"/>
  <c r="CO11" i="10"/>
  <c r="CO10" i="10"/>
  <c r="CO9" i="10"/>
  <c r="CO8" i="10"/>
  <c r="CO7" i="10"/>
  <c r="CM18" i="10"/>
  <c r="CM17" i="10"/>
  <c r="CM16" i="10"/>
  <c r="CM15" i="10"/>
  <c r="CM14" i="10"/>
  <c r="CM13" i="10"/>
  <c r="CM12" i="10"/>
  <c r="CM11" i="10"/>
  <c r="CM10" i="10"/>
  <c r="CM9" i="10"/>
  <c r="CM8" i="10"/>
  <c r="CM7" i="10"/>
  <c r="CK18" i="10"/>
  <c r="CK17" i="10"/>
  <c r="CK16" i="10"/>
  <c r="CK15" i="10"/>
  <c r="CK14" i="10"/>
  <c r="CK13" i="10"/>
  <c r="CK12" i="10"/>
  <c r="CK11" i="10"/>
  <c r="CK10" i="10"/>
  <c r="CK9" i="10"/>
  <c r="CK8" i="10"/>
  <c r="CK7" i="10"/>
  <c r="CW17" i="9"/>
  <c r="CW16" i="9"/>
  <c r="CU19" i="9"/>
  <c r="CO19" i="9"/>
  <c r="CM19" i="9"/>
  <c r="CK19" i="9"/>
  <c r="CK18" i="9"/>
  <c r="CK17" i="9"/>
  <c r="CK16" i="9"/>
  <c r="CK15" i="9"/>
  <c r="CK14" i="9"/>
  <c r="CK13" i="9"/>
  <c r="CK12" i="9"/>
  <c r="CK11" i="9"/>
  <c r="CK10" i="9"/>
  <c r="CK9" i="9"/>
  <c r="CK8" i="9"/>
  <c r="CK7" i="9"/>
  <c r="R18" i="12"/>
  <c r="R17" i="12"/>
  <c r="R16" i="12"/>
  <c r="R15" i="12"/>
  <c r="R14" i="12"/>
  <c r="R13" i="12"/>
  <c r="R12" i="12"/>
  <c r="R11" i="12"/>
  <c r="R10" i="12"/>
  <c r="R9" i="12"/>
  <c r="AH66" i="7"/>
  <c r="AH65" i="7"/>
  <c r="AH64" i="7"/>
  <c r="AH63" i="7"/>
  <c r="AH62" i="7"/>
  <c r="AH61" i="7"/>
  <c r="AH60" i="7"/>
  <c r="AH59" i="7"/>
  <c r="AH49" i="7"/>
  <c r="AH48" i="7"/>
  <c r="AH47" i="7"/>
  <c r="AH46" i="7"/>
  <c r="AH45" i="7"/>
  <c r="AH44" i="7"/>
  <c r="AH43" i="7"/>
  <c r="AH42" i="7"/>
  <c r="AH32" i="7"/>
  <c r="AH31" i="7"/>
  <c r="AH30" i="7"/>
  <c r="AH29" i="7"/>
  <c r="AH28" i="7"/>
  <c r="AH27" i="7"/>
  <c r="AH26" i="7"/>
  <c r="AH25" i="7"/>
  <c r="AH15" i="7"/>
  <c r="AH14" i="7"/>
  <c r="AH13" i="7"/>
  <c r="AH12" i="7"/>
  <c r="AH11" i="7"/>
  <c r="AH10" i="7"/>
  <c r="AH9" i="7"/>
  <c r="AH8" i="7"/>
  <c r="X55" i="13"/>
  <c r="X54" i="13"/>
  <c r="X53" i="13"/>
  <c r="X52" i="13"/>
  <c r="X51" i="13"/>
  <c r="X50" i="13"/>
  <c r="X49" i="13"/>
  <c r="X48" i="13"/>
  <c r="X36" i="13"/>
  <c r="X35" i="13"/>
  <c r="X34" i="13"/>
  <c r="X33" i="13"/>
  <c r="X32" i="13"/>
  <c r="X31" i="13"/>
  <c r="X30" i="13"/>
  <c r="X29" i="13"/>
  <c r="X19" i="13"/>
  <c r="X20" i="13"/>
  <c r="X15" i="13"/>
  <c r="X14" i="13"/>
  <c r="X13" i="13"/>
  <c r="X12" i="13"/>
  <c r="X11" i="13"/>
  <c r="X10" i="13"/>
  <c r="X9" i="13"/>
  <c r="X8" i="13"/>
  <c r="X6" i="13"/>
  <c r="X5" i="13"/>
  <c r="X4" i="13"/>
  <c r="X34" i="8"/>
  <c r="X33" i="8"/>
  <c r="X32" i="8"/>
  <c r="X31" i="8"/>
  <c r="X30" i="8"/>
  <c r="X29" i="8"/>
  <c r="X28" i="8"/>
  <c r="X27" i="8"/>
  <c r="X26" i="8"/>
  <c r="X25" i="8"/>
  <c r="X24" i="8"/>
  <c r="X15" i="8"/>
  <c r="X14" i="8"/>
  <c r="X13" i="8"/>
  <c r="X12" i="8"/>
  <c r="X11" i="8"/>
  <c r="X10" i="8"/>
  <c r="X9" i="8"/>
  <c r="X8" i="8"/>
  <c r="AJ67" i="4"/>
  <c r="AI67" i="4"/>
  <c r="AJ66" i="4"/>
  <c r="AI66" i="4"/>
  <c r="AJ65" i="4"/>
  <c r="AI65" i="4"/>
  <c r="AJ64" i="4"/>
  <c r="AI64" i="4"/>
  <c r="AJ63" i="4"/>
  <c r="AI63" i="4"/>
  <c r="AJ62" i="4"/>
  <c r="AI62" i="4"/>
  <c r="AJ61" i="4"/>
  <c r="AI61" i="4"/>
  <c r="AJ60" i="4"/>
  <c r="AI60" i="4"/>
  <c r="AI83" i="4"/>
  <c r="AI82" i="4"/>
  <c r="AI81" i="4"/>
  <c r="AI80" i="4"/>
  <c r="AI79" i="4"/>
  <c r="AI78" i="4"/>
  <c r="AI77" i="4"/>
  <c r="AI76" i="4"/>
  <c r="AI50" i="4"/>
  <c r="AI49" i="4"/>
  <c r="AI48" i="4"/>
  <c r="AI47" i="4"/>
  <c r="AI46" i="4"/>
  <c r="AI45" i="4"/>
  <c r="AI44" i="4"/>
  <c r="AI43" i="4"/>
  <c r="AI42" i="4"/>
  <c r="AI41" i="4"/>
  <c r="AI40" i="4"/>
  <c r="AI39" i="4"/>
  <c r="AI34" i="4"/>
  <c r="AH34" i="4"/>
  <c r="AI33" i="4"/>
  <c r="AI32" i="4"/>
  <c r="AI31" i="4"/>
  <c r="AI30" i="4"/>
  <c r="AI29" i="4"/>
  <c r="AI28" i="4"/>
  <c r="AI27" i="4"/>
  <c r="AI26" i="4"/>
  <c r="AI25" i="4"/>
  <c r="AI24" i="4"/>
  <c r="AI23" i="4"/>
  <c r="AI22" i="4"/>
  <c r="AI17" i="4"/>
  <c r="AI16" i="4"/>
  <c r="AI15" i="4"/>
  <c r="AI14" i="4"/>
  <c r="AI13" i="4"/>
  <c r="AI12" i="4"/>
  <c r="AI11" i="4"/>
  <c r="AI10" i="4"/>
  <c r="AI9" i="4"/>
  <c r="AI8" i="4"/>
  <c r="AI7" i="4"/>
  <c r="AI6" i="4"/>
  <c r="AI5" i="4"/>
  <c r="AH33" i="3"/>
  <c r="AH32" i="3"/>
  <c r="AH31" i="3"/>
  <c r="AH30" i="3"/>
  <c r="AH29" i="3"/>
  <c r="AH28" i="3"/>
  <c r="AH27" i="3"/>
  <c r="AH26" i="3"/>
  <c r="AH24" i="3"/>
  <c r="AH23" i="3"/>
  <c r="AH22" i="3"/>
  <c r="AH16" i="3"/>
  <c r="AH15" i="3"/>
  <c r="AH14" i="3"/>
  <c r="AH13" i="3"/>
  <c r="AH12" i="3"/>
  <c r="AH11" i="3"/>
  <c r="AH10" i="3"/>
  <c r="AH9" i="3"/>
  <c r="AH8" i="3"/>
  <c r="CM44" i="5"/>
  <c r="CM43" i="5"/>
  <c r="CM42" i="5"/>
  <c r="CM34" i="5"/>
  <c r="CM25" i="5"/>
  <c r="CM24" i="5"/>
  <c r="CQ18" i="5"/>
  <c r="CP18" i="5"/>
  <c r="CO18" i="5"/>
  <c r="CQ17" i="5"/>
  <c r="CP17" i="5"/>
  <c r="CO17" i="5"/>
  <c r="CQ16" i="5"/>
  <c r="CP16" i="5"/>
  <c r="CO16" i="5"/>
  <c r="CQ15" i="5"/>
  <c r="CP15" i="5"/>
  <c r="CO15" i="5"/>
  <c r="CQ14" i="5"/>
  <c r="CP14" i="5"/>
  <c r="CO14" i="5"/>
  <c r="CQ13" i="5"/>
  <c r="CP13" i="5"/>
  <c r="CO13" i="5"/>
  <c r="CQ12" i="5"/>
  <c r="CP12" i="5"/>
  <c r="CO12" i="5"/>
  <c r="CQ11" i="5"/>
  <c r="CP11" i="5"/>
  <c r="CO11" i="5"/>
  <c r="CQ10" i="5"/>
  <c r="CP10" i="5"/>
  <c r="CO10" i="5"/>
  <c r="CQ9" i="5"/>
  <c r="CP9" i="5"/>
  <c r="CO9" i="5"/>
  <c r="CQ8" i="5"/>
  <c r="CP8" i="5"/>
  <c r="CO8" i="5"/>
  <c r="CQ7" i="5"/>
  <c r="CP7" i="5"/>
  <c r="CO7" i="5"/>
  <c r="CN9" i="5"/>
  <c r="CN8" i="5"/>
  <c r="CN7" i="5"/>
  <c r="CL9" i="5"/>
  <c r="CL8" i="5"/>
  <c r="CL7" i="5"/>
  <c r="BQ118" i="2" l="1"/>
  <c r="BP118" i="2"/>
  <c r="BO118" i="2"/>
  <c r="BN118" i="2"/>
  <c r="BM118" i="2"/>
  <c r="BL118" i="2"/>
  <c r="BK118" i="2"/>
  <c r="BJ118" i="2"/>
  <c r="BI118" i="2"/>
  <c r="BH118" i="2"/>
  <c r="BG118" i="2"/>
  <c r="BF118" i="2"/>
  <c r="BE118" i="2"/>
  <c r="BD118" i="2"/>
  <c r="BC118" i="2"/>
  <c r="BB118" i="2"/>
  <c r="BA118" i="2"/>
  <c r="AZ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CH118" i="2"/>
  <c r="CG118" i="2"/>
  <c r="CF118" i="2"/>
  <c r="CE118" i="2"/>
  <c r="CD118" i="2"/>
  <c r="CC118" i="2"/>
  <c r="CB118" i="2"/>
  <c r="CA118" i="2"/>
  <c r="BZ118" i="2"/>
  <c r="BY118" i="2"/>
  <c r="BX118" i="2"/>
  <c r="BW118" i="2"/>
  <c r="BV118" i="2"/>
  <c r="BU118" i="2"/>
  <c r="BT118" i="2"/>
  <c r="BS118" i="2"/>
  <c r="BR118" i="2"/>
  <c r="CM117" i="2"/>
  <c r="CM116" i="2"/>
  <c r="CM115" i="2"/>
  <c r="CM114" i="2"/>
  <c r="CM113" i="2"/>
  <c r="CM112" i="2"/>
  <c r="CM111" i="2"/>
  <c r="CM110" i="2"/>
  <c r="CM109" i="2"/>
  <c r="CM108" i="2"/>
  <c r="CM107" i="2"/>
  <c r="CM106" i="2"/>
  <c r="CM100" i="2"/>
  <c r="CM99" i="2"/>
  <c r="CM98" i="2"/>
  <c r="CM97" i="2"/>
  <c r="CM96" i="2"/>
  <c r="CM95" i="2"/>
  <c r="CM94" i="2"/>
  <c r="CM93" i="2"/>
  <c r="CM92" i="2"/>
  <c r="CM91" i="2"/>
  <c r="CM90" i="2"/>
  <c r="CM89" i="2"/>
  <c r="BQ101" i="2"/>
  <c r="BP101" i="2"/>
  <c r="BO101" i="2"/>
  <c r="BN101" i="2"/>
  <c r="BM101" i="2"/>
  <c r="BL101" i="2"/>
  <c r="BK101" i="2"/>
  <c r="BJ101" i="2"/>
  <c r="BI101" i="2"/>
  <c r="BH101" i="2"/>
  <c r="BG101" i="2"/>
  <c r="BF101" i="2"/>
  <c r="BE101" i="2"/>
  <c r="BD101" i="2"/>
  <c r="BC101" i="2"/>
  <c r="BB101" i="2"/>
  <c r="BA101" i="2"/>
  <c r="AZ101" i="2"/>
  <c r="AY101" i="2"/>
  <c r="AX101" i="2"/>
  <c r="AW101" i="2"/>
  <c r="AV101" i="2"/>
  <c r="AU101" i="2"/>
  <c r="AT101" i="2"/>
  <c r="AS101" i="2"/>
  <c r="AR101" i="2"/>
  <c r="AQ101" i="2"/>
  <c r="AP101" i="2"/>
  <c r="AO101" i="2"/>
  <c r="AN101" i="2"/>
  <c r="AM101" i="2"/>
  <c r="AL101" i="2"/>
  <c r="AK101" i="2"/>
  <c r="AJ101" i="2"/>
  <c r="AI101" i="2"/>
  <c r="AH101" i="2"/>
  <c r="AG101" i="2"/>
  <c r="AF101" i="2"/>
  <c r="AE101" i="2"/>
  <c r="AD101" i="2"/>
  <c r="AC101" i="2"/>
  <c r="AB101" i="2"/>
  <c r="AA101" i="2"/>
  <c r="Z101" i="2"/>
  <c r="Y101" i="2"/>
  <c r="X101" i="2"/>
  <c r="W101" i="2"/>
  <c r="V101" i="2"/>
  <c r="U101" i="2"/>
  <c r="T101" i="2"/>
  <c r="S101" i="2"/>
  <c r="R101" i="2"/>
  <c r="Q101" i="2"/>
  <c r="CH101" i="2"/>
  <c r="CG101" i="2"/>
  <c r="CF101" i="2"/>
  <c r="CE101" i="2"/>
  <c r="CD101" i="2"/>
  <c r="CC101" i="2"/>
  <c r="CB101" i="2"/>
  <c r="CA101" i="2"/>
  <c r="BZ101" i="2"/>
  <c r="BY101" i="2"/>
  <c r="BX101" i="2"/>
  <c r="BW101" i="2"/>
  <c r="BV101" i="2"/>
  <c r="BU101" i="2"/>
  <c r="BT101" i="2"/>
  <c r="BS101" i="2"/>
  <c r="BR101" i="2"/>
  <c r="CL117" i="2"/>
  <c r="CL116" i="2"/>
  <c r="CL115" i="2"/>
  <c r="CL114" i="2"/>
  <c r="CL113" i="2"/>
  <c r="CL112" i="2"/>
  <c r="CL111" i="2"/>
  <c r="CL110" i="2"/>
  <c r="CL109" i="2"/>
  <c r="CL108" i="2"/>
  <c r="CL107" i="2"/>
  <c r="CJ117" i="2"/>
  <c r="CJ116" i="2"/>
  <c r="CJ115" i="2"/>
  <c r="CJ114" i="2"/>
  <c r="CJ113" i="2"/>
  <c r="CJ112" i="2"/>
  <c r="CJ111" i="2"/>
  <c r="CJ110" i="2"/>
  <c r="CJ109" i="2"/>
  <c r="CJ108" i="2"/>
  <c r="CJ107" i="2"/>
  <c r="CL106" i="2"/>
  <c r="CJ106" i="2"/>
  <c r="CL100" i="2"/>
  <c r="CL99" i="2"/>
  <c r="CL98" i="2"/>
  <c r="CL97" i="2"/>
  <c r="CL96" i="2"/>
  <c r="CL95" i="2"/>
  <c r="CL94" i="2"/>
  <c r="CL93" i="2"/>
  <c r="CL92" i="2"/>
  <c r="CL91" i="2"/>
  <c r="CL90" i="2"/>
  <c r="CJ100" i="2"/>
  <c r="CJ99" i="2"/>
  <c r="CJ98" i="2"/>
  <c r="CJ97" i="2"/>
  <c r="CJ96" i="2"/>
  <c r="CJ95" i="2"/>
  <c r="CJ94" i="2"/>
  <c r="CJ93" i="2"/>
  <c r="CJ92" i="2"/>
  <c r="CJ91" i="2"/>
  <c r="CJ90" i="2"/>
  <c r="CL89" i="2"/>
  <c r="CJ89" i="2"/>
  <c r="CL84" i="2"/>
  <c r="CK84" i="2"/>
  <c r="CJ84" i="2"/>
  <c r="CL83" i="2"/>
  <c r="CL82" i="2"/>
  <c r="CL81" i="2"/>
  <c r="CL80" i="2"/>
  <c r="CL79" i="2"/>
  <c r="CL78" i="2"/>
  <c r="CL77" i="2"/>
  <c r="CL76" i="2"/>
  <c r="CL75" i="2"/>
  <c r="CL74" i="2"/>
  <c r="CL73" i="2"/>
  <c r="CL72" i="2"/>
  <c r="CJ83" i="2"/>
  <c r="CJ82" i="2"/>
  <c r="CJ81" i="2"/>
  <c r="CJ80" i="2"/>
  <c r="CJ79" i="2"/>
  <c r="CJ78" i="2"/>
  <c r="CJ77" i="2"/>
  <c r="CJ76" i="2"/>
  <c r="CJ75" i="2"/>
  <c r="CJ74" i="2"/>
  <c r="CJ73" i="2"/>
  <c r="CJ72" i="2"/>
  <c r="CL66" i="2"/>
  <c r="CK66" i="2"/>
  <c r="CJ66" i="2"/>
  <c r="CL65" i="2"/>
  <c r="CL64" i="2"/>
  <c r="CL63" i="2"/>
  <c r="CL62" i="2"/>
  <c r="CL61" i="2"/>
  <c r="CL60" i="2"/>
  <c r="CL59" i="2"/>
  <c r="CL58" i="2"/>
  <c r="CL57" i="2"/>
  <c r="CL56" i="2"/>
  <c r="CL55" i="2"/>
  <c r="CL54" i="2"/>
  <c r="CJ65" i="2"/>
  <c r="CJ64" i="2"/>
  <c r="CJ63" i="2"/>
  <c r="CJ62" i="2"/>
  <c r="CJ61" i="2"/>
  <c r="CJ60" i="2"/>
  <c r="CJ59" i="2"/>
  <c r="CJ58" i="2"/>
  <c r="CJ57" i="2"/>
  <c r="CJ56" i="2"/>
  <c r="CJ55" i="2"/>
  <c r="CJ54" i="2"/>
  <c r="CL19" i="2"/>
  <c r="CL18" i="2"/>
  <c r="CL17" i="2"/>
  <c r="CL16" i="2"/>
  <c r="CL15" i="2"/>
  <c r="CL14" i="2"/>
  <c r="CL13" i="2"/>
  <c r="CL12" i="2"/>
  <c r="CL11" i="2"/>
  <c r="CL10" i="2"/>
  <c r="CL20" i="2" s="1"/>
  <c r="CL9" i="2"/>
  <c r="CL8" i="2"/>
  <c r="CK20" i="2"/>
  <c r="CJ20" i="2"/>
  <c r="CL47" i="2"/>
  <c r="CK47" i="2"/>
  <c r="CJ47" i="2"/>
  <c r="CL46" i="2"/>
  <c r="CL45" i="2"/>
  <c r="CL44" i="2"/>
  <c r="CL43" i="2"/>
  <c r="CL42" i="2"/>
  <c r="CL41" i="2"/>
  <c r="CL40" i="2"/>
  <c r="CL39" i="2"/>
  <c r="CL38" i="2"/>
  <c r="CL37" i="2"/>
  <c r="CL36" i="2"/>
  <c r="CJ46" i="2"/>
  <c r="CJ45" i="2"/>
  <c r="CJ44" i="2"/>
  <c r="CJ43" i="2"/>
  <c r="CJ42" i="2"/>
  <c r="CJ41" i="2"/>
  <c r="CJ40" i="2"/>
  <c r="CJ39" i="2"/>
  <c r="CJ38" i="2"/>
  <c r="CJ37" i="2"/>
  <c r="CJ36" i="2"/>
  <c r="CL35" i="2"/>
  <c r="CJ35" i="2"/>
  <c r="CJ19" i="2"/>
  <c r="CJ18" i="2"/>
  <c r="CJ17" i="2"/>
  <c r="CJ16" i="2"/>
  <c r="CJ15" i="2"/>
  <c r="CJ14" i="2"/>
  <c r="CJ13" i="2"/>
  <c r="CJ12" i="2"/>
  <c r="CJ11" i="2"/>
  <c r="CJ10" i="2"/>
  <c r="CJ9" i="2"/>
  <c r="CJ8" i="2"/>
  <c r="CL27" i="1"/>
  <c r="CL26" i="1"/>
  <c r="CL25" i="1"/>
  <c r="CO17" i="1"/>
  <c r="CN17" i="1"/>
  <c r="CO16" i="1"/>
  <c r="CN16" i="1"/>
  <c r="CO15" i="1"/>
  <c r="CN15" i="1"/>
  <c r="CO14" i="1"/>
  <c r="CN14" i="1"/>
  <c r="CO13" i="1"/>
  <c r="CN13" i="1"/>
  <c r="CO12" i="1"/>
  <c r="CN12" i="1"/>
  <c r="CO11" i="1"/>
  <c r="CN11" i="1"/>
  <c r="CO10" i="1"/>
  <c r="CN10" i="1"/>
  <c r="CO9" i="1"/>
  <c r="CN9" i="1"/>
  <c r="CO8" i="1"/>
  <c r="CN8" i="1"/>
  <c r="CO7" i="1"/>
  <c r="CN7" i="1"/>
  <c r="CO6" i="1"/>
  <c r="CN6" i="1"/>
  <c r="CM6" i="1"/>
  <c r="CL8" i="1"/>
  <c r="CL7" i="1"/>
  <c r="CL6" i="1"/>
  <c r="CJ36" i="1" l="1"/>
  <c r="CL36" i="1" s="1"/>
  <c r="P18" i="12" l="1"/>
  <c r="P17" i="12"/>
  <c r="V15" i="13"/>
  <c r="V57" i="13"/>
  <c r="V38" i="13"/>
  <c r="V16" i="8"/>
  <c r="V34" i="8"/>
  <c r="AF50" i="4"/>
  <c r="AF34" i="4"/>
  <c r="AF17" i="4"/>
  <c r="AF33" i="3"/>
  <c r="AF16" i="3"/>
  <c r="CJ56" i="5"/>
  <c r="CM56" i="5" s="1"/>
  <c r="CJ48" i="5"/>
  <c r="CM48" i="5" s="1"/>
  <c r="CJ41" i="5"/>
  <c r="CM41" i="5" s="1"/>
  <c r="CH84" i="2"/>
  <c r="CH83" i="2"/>
  <c r="CH30" i="2"/>
  <c r="CH26" i="2"/>
  <c r="CH47" i="2"/>
  <c r="CH66" i="2"/>
  <c r="CH20" i="2" l="1"/>
  <c r="CI19" i="10"/>
  <c r="CI19" i="9"/>
  <c r="V14" i="13" l="1"/>
  <c r="V33" i="8"/>
  <c r="AF49" i="4"/>
  <c r="AF32" i="3"/>
  <c r="CJ49" i="5"/>
  <c r="CM49" i="5" s="1"/>
  <c r="CJ40" i="5"/>
  <c r="CM40" i="5" s="1"/>
  <c r="CJ37" i="5"/>
  <c r="CM37" i="5" s="1"/>
  <c r="CJ33" i="5"/>
  <c r="CM33" i="5" s="1"/>
  <c r="CH82" i="2"/>
  <c r="CH25" i="2"/>
  <c r="CJ35" i="1"/>
  <c r="CL35" i="1" s="1"/>
  <c r="CD25" i="10" l="1"/>
  <c r="CI30" i="9"/>
  <c r="CD29" i="9"/>
  <c r="CK89" i="2" l="1"/>
  <c r="CK117" i="2"/>
  <c r="CK116" i="2"/>
  <c r="CK115" i="2"/>
  <c r="CK114" i="2"/>
  <c r="CK113" i="2"/>
  <c r="CK112" i="2"/>
  <c r="CK111" i="2"/>
  <c r="CK110" i="2"/>
  <c r="CK109" i="2"/>
  <c r="CK108" i="2"/>
  <c r="CK107" i="2"/>
  <c r="CK106" i="2"/>
  <c r="CK100" i="2"/>
  <c r="CK99" i="2"/>
  <c r="CK98" i="2"/>
  <c r="CK97" i="2"/>
  <c r="CK96" i="2"/>
  <c r="CK95" i="2"/>
  <c r="CK94" i="2"/>
  <c r="CK93" i="2"/>
  <c r="CK92" i="2"/>
  <c r="CK91" i="2"/>
  <c r="CK90" i="2"/>
  <c r="CJ34" i="1" l="1"/>
  <c r="CL34" i="1" s="1"/>
  <c r="CJ33" i="1"/>
  <c r="CL33" i="1" s="1"/>
  <c r="CJ32" i="1"/>
  <c r="CL32" i="1" s="1"/>
  <c r="CJ31" i="1"/>
  <c r="CL31" i="1" s="1"/>
  <c r="CD28" i="9" l="1"/>
  <c r="V13" i="13"/>
  <c r="V32" i="8"/>
  <c r="AF48" i="4"/>
  <c r="AF31" i="3"/>
  <c r="CJ39" i="5"/>
  <c r="CM39" i="5" s="1"/>
  <c r="CJ38" i="5"/>
  <c r="CM38" i="5" s="1"/>
  <c r="CJ32" i="5"/>
  <c r="CM32" i="5" s="1"/>
  <c r="CH81" i="2"/>
  <c r="V12" i="13" l="1"/>
  <c r="V19" i="13" s="1"/>
  <c r="V31" i="8"/>
  <c r="AF47" i="4"/>
  <c r="AF30" i="3"/>
  <c r="CM31" i="5"/>
  <c r="CH80" i="2"/>
  <c r="CM16" i="5" l="1"/>
  <c r="CM17" i="5"/>
  <c r="CM18" i="5"/>
  <c r="CD27" i="9" l="1"/>
  <c r="CD24" i="10"/>
  <c r="CI28" i="10" l="1"/>
  <c r="CD23" i="10"/>
  <c r="CD22" i="10"/>
  <c r="CD21" i="10"/>
  <c r="CD26" i="9"/>
  <c r="CI25" i="9"/>
  <c r="CI23" i="9"/>
  <c r="CD24" i="9"/>
  <c r="CD22" i="9"/>
  <c r="AF22" i="3"/>
  <c r="AE22" i="3"/>
  <c r="AD22" i="3"/>
  <c r="AC22" i="3"/>
  <c r="AB22" i="3"/>
  <c r="AA22" i="3"/>
  <c r="Z22" i="3"/>
  <c r="Y22" i="3"/>
  <c r="AF29" i="3"/>
  <c r="AF28" i="3"/>
  <c r="AF27" i="3"/>
  <c r="AE27" i="3"/>
  <c r="AD27" i="3"/>
  <c r="CJ46" i="5"/>
  <c r="CM46" i="5" s="1"/>
  <c r="CJ44" i="5"/>
  <c r="CJ36" i="5"/>
  <c r="CM36" i="5" s="1"/>
  <c r="U38" i="13" l="1"/>
  <c r="T38" i="13"/>
  <c r="U57" i="13"/>
  <c r="X57" i="13"/>
  <c r="X38" i="13" l="1"/>
  <c r="V4" i="13" l="1"/>
  <c r="V5" i="13"/>
  <c r="V6" i="13"/>
  <c r="V11" i="13"/>
  <c r="CI19" i="5" l="1"/>
  <c r="CJ19" i="5"/>
  <c r="CK37" i="9"/>
  <c r="CI37" i="9"/>
  <c r="CH37" i="9"/>
  <c r="CC22" i="9"/>
  <c r="CC26" i="9"/>
  <c r="V10" i="13"/>
  <c r="AF46" i="4"/>
  <c r="CM29" i="5"/>
  <c r="CM30" i="5"/>
  <c r="CH24" i="2"/>
  <c r="CH79" i="2"/>
  <c r="CH78" i="2" l="1"/>
  <c r="V9" i="13" l="1"/>
  <c r="AF45" i="4"/>
  <c r="AF44" i="4"/>
  <c r="CJ34" i="5"/>
  <c r="CM28" i="5"/>
  <c r="CM27" i="5"/>
  <c r="CM26" i="5"/>
  <c r="CX17" i="10" l="1"/>
  <c r="CX16" i="10"/>
  <c r="CV17" i="9"/>
  <c r="CV16" i="9"/>
  <c r="CP19" i="10"/>
  <c r="CQ19" i="10"/>
  <c r="CQ18" i="10"/>
  <c r="CP18" i="10"/>
  <c r="CQ17" i="10"/>
  <c r="CP17" i="10"/>
  <c r="CQ16" i="10"/>
  <c r="CP16" i="10"/>
  <c r="CQ15" i="10"/>
  <c r="CP15" i="10"/>
  <c r="CQ14" i="10"/>
  <c r="CP14" i="10"/>
  <c r="CQ13" i="10"/>
  <c r="CP13" i="10"/>
  <c r="CQ12" i="10"/>
  <c r="CP12" i="10"/>
  <c r="CQ11" i="10"/>
  <c r="CP11" i="10"/>
  <c r="CQ10" i="10"/>
  <c r="CP10" i="10"/>
  <c r="CQ9" i="10"/>
  <c r="CP9" i="10"/>
  <c r="CQ8" i="10"/>
  <c r="CP8" i="10"/>
  <c r="CQ7" i="10"/>
  <c r="CP7" i="10"/>
  <c r="CV18" i="10"/>
  <c r="CU18" i="10"/>
  <c r="CT18" i="10"/>
  <c r="CS18" i="10"/>
  <c r="CR18" i="10"/>
  <c r="CV17" i="10"/>
  <c r="CU17" i="10"/>
  <c r="CT17" i="10"/>
  <c r="CS17" i="10"/>
  <c r="CR17" i="10"/>
  <c r="CV16" i="10"/>
  <c r="CU16" i="10"/>
  <c r="CT16" i="10"/>
  <c r="CS16" i="10"/>
  <c r="CR16" i="10"/>
  <c r="CV15" i="10"/>
  <c r="CU15" i="10"/>
  <c r="CT15" i="10"/>
  <c r="CS15" i="10"/>
  <c r="CR15" i="10"/>
  <c r="CV14" i="10"/>
  <c r="CU14" i="10"/>
  <c r="CT14" i="10"/>
  <c r="CS14" i="10"/>
  <c r="CR14" i="10"/>
  <c r="CV13" i="10"/>
  <c r="CU13" i="10"/>
  <c r="CT13" i="10"/>
  <c r="CS13" i="10"/>
  <c r="CR13" i="10"/>
  <c r="CV12" i="10"/>
  <c r="CU12" i="10"/>
  <c r="CT12" i="10"/>
  <c r="CS12" i="10"/>
  <c r="CR12" i="10"/>
  <c r="CV11" i="10"/>
  <c r="CU11" i="10"/>
  <c r="CT11" i="10"/>
  <c r="CS11" i="10"/>
  <c r="CR11" i="10"/>
  <c r="CV10" i="10"/>
  <c r="CU10" i="10"/>
  <c r="CT10" i="10"/>
  <c r="CS10" i="10"/>
  <c r="CR10" i="10"/>
  <c r="CV9" i="10"/>
  <c r="CU9" i="10"/>
  <c r="CT9" i="10"/>
  <c r="CS9" i="10"/>
  <c r="CR9" i="10"/>
  <c r="CV8" i="10"/>
  <c r="CU8" i="10"/>
  <c r="CT8" i="10"/>
  <c r="CS8" i="10"/>
  <c r="CR8" i="10"/>
  <c r="CW19" i="10"/>
  <c r="CV7" i="10"/>
  <c r="CV19" i="10" s="1"/>
  <c r="CU7" i="10"/>
  <c r="CU19" i="10" s="1"/>
  <c r="CT7" i="10"/>
  <c r="CT19" i="10" s="1"/>
  <c r="CS7" i="10"/>
  <c r="CS19" i="10" s="1"/>
  <c r="CR7" i="10"/>
  <c r="CR19" i="10" s="1"/>
  <c r="CT19" i="9" l="1"/>
  <c r="CS19" i="9"/>
  <c r="CR19" i="9"/>
  <c r="CQ19" i="9"/>
  <c r="CP19" i="9"/>
  <c r="CU18" i="9"/>
  <c r="CT18" i="9"/>
  <c r="CS18" i="9"/>
  <c r="CR18" i="9"/>
  <c r="CQ18" i="9"/>
  <c r="CU17" i="9"/>
  <c r="CT17" i="9"/>
  <c r="CS17" i="9"/>
  <c r="CR17" i="9"/>
  <c r="CQ17" i="9"/>
  <c r="CU16" i="9"/>
  <c r="CT16" i="9"/>
  <c r="CS16" i="9"/>
  <c r="CR16" i="9"/>
  <c r="CQ16" i="9"/>
  <c r="CU15" i="9"/>
  <c r="CT15" i="9"/>
  <c r="CS15" i="9"/>
  <c r="CR15" i="9"/>
  <c r="CQ15" i="9"/>
  <c r="CU14" i="9"/>
  <c r="CT14" i="9"/>
  <c r="CS14" i="9"/>
  <c r="CR14" i="9"/>
  <c r="CQ14" i="9"/>
  <c r="CU13" i="9"/>
  <c r="CT13" i="9"/>
  <c r="CS13" i="9"/>
  <c r="CR13" i="9"/>
  <c r="CQ13" i="9"/>
  <c r="CU12" i="9"/>
  <c r="CT12" i="9"/>
  <c r="CS12" i="9"/>
  <c r="CR12" i="9"/>
  <c r="CQ12" i="9"/>
  <c r="CU11" i="9"/>
  <c r="CT11" i="9"/>
  <c r="CS11" i="9"/>
  <c r="CR11" i="9"/>
  <c r="CQ11" i="9"/>
  <c r="CU10" i="9"/>
  <c r="CT10" i="9"/>
  <c r="CS10" i="9"/>
  <c r="CR10" i="9"/>
  <c r="CQ10" i="9"/>
  <c r="CU9" i="9"/>
  <c r="CT9" i="9"/>
  <c r="CS9" i="9"/>
  <c r="CR9" i="9"/>
  <c r="CQ9" i="9"/>
  <c r="CU8" i="9"/>
  <c r="CT8" i="9"/>
  <c r="CS8" i="9"/>
  <c r="CR8" i="9"/>
  <c r="CQ8" i="9"/>
  <c r="CU7" i="9"/>
  <c r="CT7" i="9"/>
  <c r="CS7" i="9"/>
  <c r="CR7" i="9"/>
  <c r="CQ7" i="9"/>
  <c r="CP18" i="9"/>
  <c r="CP17" i="9"/>
  <c r="CP16" i="9"/>
  <c r="CP15" i="9"/>
  <c r="CP14" i="9"/>
  <c r="CP13" i="9"/>
  <c r="CP12" i="9"/>
  <c r="CP11" i="9"/>
  <c r="CP10" i="9"/>
  <c r="CP9" i="9"/>
  <c r="CP8" i="9"/>
  <c r="CP7" i="9"/>
  <c r="CL30" i="2" l="1"/>
  <c r="CL29"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H30" i="2"/>
  <c r="G30" i="2"/>
  <c r="F30" i="2"/>
  <c r="E30" i="2"/>
  <c r="D30" i="2"/>
  <c r="C30" i="2"/>
  <c r="B30" i="2"/>
  <c r="CF30" i="2"/>
  <c r="CE30" i="2"/>
  <c r="CD30" i="2"/>
  <c r="CC30" i="2"/>
  <c r="CB30" i="2"/>
  <c r="CA30" i="2"/>
  <c r="BZ30" i="2"/>
  <c r="BY30" i="2"/>
  <c r="BX30" i="2"/>
  <c r="BW30" i="2"/>
  <c r="BV30" i="2"/>
  <c r="BU30" i="2"/>
  <c r="BT30" i="2"/>
  <c r="BS30" i="2"/>
  <c r="BR30" i="2"/>
  <c r="CG30" i="2"/>
  <c r="CH29" i="2" l="1"/>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H29" i="2"/>
  <c r="G29" i="2"/>
  <c r="F29" i="2"/>
  <c r="E29" i="2"/>
  <c r="D29" i="2"/>
  <c r="C29" i="2"/>
  <c r="CH27" i="2" l="1"/>
  <c r="CH28" i="2"/>
  <c r="CJ19" i="1" l="1"/>
  <c r="CI28" i="5" l="1"/>
  <c r="V28" i="8"/>
  <c r="CH77" i="2"/>
  <c r="CJ30" i="1"/>
  <c r="CL30" i="1" s="1"/>
  <c r="CJ47" i="5" l="1"/>
  <c r="CM47" i="5" s="1"/>
  <c r="CI47" i="5"/>
  <c r="CH23" i="2" l="1"/>
  <c r="CM18" i="1"/>
  <c r="CQ18" i="1" s="1"/>
  <c r="CQ15" i="1"/>
  <c r="CH30" i="9"/>
  <c r="CG30" i="9"/>
  <c r="CF30" i="9"/>
  <c r="CE30" i="9"/>
  <c r="CD30" i="9"/>
  <c r="CC30" i="9"/>
  <c r="CB30" i="9"/>
  <c r="CA30" i="9"/>
  <c r="BZ30" i="9"/>
  <c r="BY30" i="9"/>
  <c r="BX30" i="9"/>
  <c r="BW30" i="9"/>
  <c r="CB31" i="9" s="1"/>
  <c r="BV30" i="9"/>
  <c r="BU30" i="9"/>
  <c r="BT30" i="9"/>
  <c r="BS30" i="9"/>
  <c r="BX31" i="9" s="1"/>
  <c r="BR30" i="9"/>
  <c r="BQ30" i="9"/>
  <c r="BP30" i="9"/>
  <c r="BO30" i="9"/>
  <c r="BT31" i="9" s="1"/>
  <c r="BN30" i="9"/>
  <c r="BM30" i="9"/>
  <c r="BL30" i="9"/>
  <c r="BK30" i="9"/>
  <c r="BP31" i="9" s="1"/>
  <c r="BJ30" i="9"/>
  <c r="BI30" i="9"/>
  <c r="BH30" i="9"/>
  <c r="BG30" i="9"/>
  <c r="BL31" i="9" s="1"/>
  <c r="BF30" i="9"/>
  <c r="BE30" i="9"/>
  <c r="BD30" i="9"/>
  <c r="BC30" i="9"/>
  <c r="BH31" i="9" s="1"/>
  <c r="BB30" i="9"/>
  <c r="BA30" i="9"/>
  <c r="AZ30" i="9"/>
  <c r="AY30" i="9"/>
  <c r="BD31" i="9" s="1"/>
  <c r="AX30" i="9"/>
  <c r="AW30" i="9"/>
  <c r="AV30" i="9"/>
  <c r="AU30" i="9"/>
  <c r="AT30" i="9"/>
  <c r="AS30" i="9"/>
  <c r="AR30" i="9"/>
  <c r="AQ30" i="9"/>
  <c r="AV31" i="9" s="1"/>
  <c r="AP30" i="9"/>
  <c r="AO30" i="9"/>
  <c r="AN30" i="9"/>
  <c r="AM30" i="9"/>
  <c r="AR31" i="9" s="1"/>
  <c r="AL30" i="9"/>
  <c r="AK30" i="9"/>
  <c r="AJ30" i="9"/>
  <c r="AI30" i="9"/>
  <c r="AN31" i="9" s="1"/>
  <c r="AH30" i="9"/>
  <c r="AG30" i="9"/>
  <c r="AF30" i="9"/>
  <c r="AE30" i="9"/>
  <c r="AJ31" i="9" s="1"/>
  <c r="AD30" i="9"/>
  <c r="AC30" i="9"/>
  <c r="AB30" i="9"/>
  <c r="AA30" i="9"/>
  <c r="AF31" i="9" s="1"/>
  <c r="Z30" i="9"/>
  <c r="Y30" i="9"/>
  <c r="X30" i="9"/>
  <c r="W30" i="9"/>
  <c r="AB31" i="9" s="1"/>
  <c r="V30" i="9"/>
  <c r="U30" i="9"/>
  <c r="T30" i="9"/>
  <c r="S30" i="9"/>
  <c r="X31" i="9" s="1"/>
  <c r="R30" i="9"/>
  <c r="Q30" i="9"/>
  <c r="P30" i="9"/>
  <c r="O30" i="9"/>
  <c r="T31" i="9" s="1"/>
  <c r="N30" i="9"/>
  <c r="M30" i="9"/>
  <c r="L30" i="9"/>
  <c r="K30" i="9"/>
  <c r="P31" i="9" s="1"/>
  <c r="J30" i="9"/>
  <c r="I30" i="9"/>
  <c r="H30" i="9"/>
  <c r="G30" i="9"/>
  <c r="L31" i="9" s="1"/>
  <c r="F30" i="9"/>
  <c r="E30" i="9"/>
  <c r="D30" i="9"/>
  <c r="C30" i="9"/>
  <c r="CC29" i="9"/>
  <c r="CB29" i="9"/>
  <c r="CA29" i="9"/>
  <c r="BZ29" i="9"/>
  <c r="BY29" i="9"/>
  <c r="BX29" i="9"/>
  <c r="BW29" i="9"/>
  <c r="BV29" i="9"/>
  <c r="BU29" i="9"/>
  <c r="BT29" i="9"/>
  <c r="BS29" i="9"/>
  <c r="BR29" i="9"/>
  <c r="BQ29" i="9"/>
  <c r="BP29" i="9"/>
  <c r="BO29" i="9"/>
  <c r="BN29" i="9"/>
  <c r="BM29" i="9"/>
  <c r="BL29" i="9"/>
  <c r="BK29" i="9"/>
  <c r="BJ29" i="9"/>
  <c r="BI29" i="9"/>
  <c r="BH29" i="9"/>
  <c r="BG29" i="9"/>
  <c r="BF29" i="9"/>
  <c r="BE29" i="9"/>
  <c r="BD29" i="9"/>
  <c r="BC29" i="9"/>
  <c r="BB29" i="9"/>
  <c r="BA29" i="9"/>
  <c r="AZ29" i="9"/>
  <c r="AY29" i="9"/>
  <c r="AX29" i="9"/>
  <c r="AW29" i="9"/>
  <c r="AV29" i="9"/>
  <c r="AU29" i="9"/>
  <c r="AT29" i="9"/>
  <c r="AS29" i="9"/>
  <c r="AR29" i="9"/>
  <c r="AQ29" i="9"/>
  <c r="AP29" i="9"/>
  <c r="AO29" i="9"/>
  <c r="AN29" i="9"/>
  <c r="AM29" i="9"/>
  <c r="AL29" i="9"/>
  <c r="AK29" i="9"/>
  <c r="AJ29" i="9"/>
  <c r="AI29"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CO18" i="9"/>
  <c r="CN18" i="9"/>
  <c r="CO17" i="9"/>
  <c r="CN17" i="9"/>
  <c r="CO16" i="9"/>
  <c r="CN16" i="9"/>
  <c r="CO15" i="9"/>
  <c r="CN15" i="9"/>
  <c r="CO14" i="9"/>
  <c r="CN14" i="9"/>
  <c r="CO13" i="9"/>
  <c r="CN13" i="9"/>
  <c r="CO12" i="9"/>
  <c r="CN12" i="9"/>
  <c r="CO11" i="9"/>
  <c r="CN11" i="9"/>
  <c r="CO10" i="9"/>
  <c r="CN10" i="9"/>
  <c r="CO9" i="9"/>
  <c r="CN9" i="9"/>
  <c r="CO8" i="9"/>
  <c r="CN8" i="9"/>
  <c r="CO7" i="9"/>
  <c r="CN7" i="9"/>
  <c r="CN18" i="10"/>
  <c r="CN17" i="10"/>
  <c r="CN16" i="10"/>
  <c r="CN15" i="10"/>
  <c r="CN14" i="10"/>
  <c r="CN13" i="10"/>
  <c r="CN12" i="10"/>
  <c r="CN11" i="10"/>
  <c r="CN10" i="10"/>
  <c r="CN9" i="10"/>
  <c r="CN8" i="10"/>
  <c r="CN7" i="10"/>
  <c r="CI21" i="9"/>
  <c r="CD20" i="9"/>
  <c r="V8" i="13"/>
  <c r="V27" i="8"/>
  <c r="AF43" i="4"/>
  <c r="AF26" i="3"/>
  <c r="AF25" i="3"/>
  <c r="CJ35" i="5"/>
  <c r="CM35" i="5" s="1"/>
  <c r="CH76" i="2"/>
  <c r="CJ29" i="1"/>
  <c r="CL29" i="1" s="1"/>
  <c r="CQ16" i="1"/>
  <c r="CQ14" i="1"/>
  <c r="CQ17" i="1"/>
  <c r="CQ11" i="1"/>
  <c r="CH67" i="2"/>
  <c r="CH48" i="2"/>
  <c r="CH21" i="2"/>
  <c r="CJ45" i="5"/>
  <c r="CM45" i="5" s="1"/>
  <c r="X17" i="8"/>
  <c r="V17" i="8"/>
  <c r="V7" i="13"/>
  <c r="V26" i="8"/>
  <c r="AF42" i="4"/>
  <c r="CH75" i="2"/>
  <c r="CJ28" i="1"/>
  <c r="CL28" i="1" s="1"/>
  <c r="CJ53" i="5"/>
  <c r="X16" i="8"/>
  <c r="CJ18" i="1"/>
  <c r="V25" i="8"/>
  <c r="AF41" i="4"/>
  <c r="AF23" i="3"/>
  <c r="AF24" i="3"/>
  <c r="CJ27" i="1"/>
  <c r="CH74" i="2"/>
  <c r="AF40" i="4"/>
  <c r="CJ26" i="1"/>
  <c r="CH73" i="2"/>
  <c r="CJ42" i="5"/>
  <c r="CJ43" i="5"/>
  <c r="CJ55" i="5"/>
  <c r="CJ54" i="5"/>
  <c r="CJ52" i="5"/>
  <c r="CJ51" i="5"/>
  <c r="AF39" i="4"/>
  <c r="CH72" i="2"/>
  <c r="CJ25" i="1"/>
  <c r="CM28" i="10"/>
  <c r="CM18" i="9"/>
  <c r="CM17" i="9"/>
  <c r="CM16" i="9"/>
  <c r="CM15" i="9"/>
  <c r="CM14" i="9"/>
  <c r="CM13" i="9"/>
  <c r="CM12" i="9"/>
  <c r="CM11" i="9"/>
  <c r="CM10" i="9"/>
  <c r="CM9" i="9"/>
  <c r="CM8" i="9"/>
  <c r="CM7" i="9"/>
  <c r="CQ19" i="5"/>
  <c r="CQ10" i="1"/>
  <c r="CI36" i="1"/>
  <c r="CL25" i="2"/>
  <c r="CL24" i="2"/>
  <c r="CL23" i="2"/>
  <c r="CL27" i="2"/>
  <c r="CJ24" i="2"/>
  <c r="CJ23" i="2"/>
  <c r="CH19" i="10"/>
  <c r="CH19" i="9"/>
  <c r="B19" i="13"/>
  <c r="U15" i="13"/>
  <c r="U34" i="8"/>
  <c r="U16" i="8"/>
  <c r="AE50" i="4"/>
  <c r="AE34" i="4"/>
  <c r="AE17" i="4"/>
  <c r="AE33" i="3"/>
  <c r="AE16" i="3"/>
  <c r="O18" i="12"/>
  <c r="N18" i="12"/>
  <c r="M18" i="12"/>
  <c r="L18" i="12"/>
  <c r="K18" i="12"/>
  <c r="J18" i="12"/>
  <c r="I18" i="12"/>
  <c r="H18" i="12"/>
  <c r="G18" i="12"/>
  <c r="F18" i="12"/>
  <c r="E18" i="12"/>
  <c r="D18" i="12"/>
  <c r="C18" i="12"/>
  <c r="O17" i="12"/>
  <c r="CI48" i="5"/>
  <c r="CG83" i="2"/>
  <c r="CG66" i="2"/>
  <c r="CG47" i="2"/>
  <c r="CG26" i="2"/>
  <c r="CG25" i="2"/>
  <c r="CG20" i="2"/>
  <c r="CI56" i="5"/>
  <c r="CH56" i="5"/>
  <c r="CG56" i="5"/>
  <c r="CF56" i="5"/>
  <c r="CE56" i="5"/>
  <c r="CD56" i="5"/>
  <c r="CC56" i="5"/>
  <c r="CB56" i="5"/>
  <c r="CA56" i="5"/>
  <c r="BZ56" i="5"/>
  <c r="BY56" i="5"/>
  <c r="BX56" i="5"/>
  <c r="BW56" i="5"/>
  <c r="BV56" i="5"/>
  <c r="BU56" i="5"/>
  <c r="BT56" i="5"/>
  <c r="BS56" i="5"/>
  <c r="BR56" i="5"/>
  <c r="BQ56" i="5"/>
  <c r="BP56" i="5"/>
  <c r="BO56" i="5"/>
  <c r="BN56" i="5"/>
  <c r="BM56" i="5"/>
  <c r="BL56" i="5"/>
  <c r="BK56" i="5"/>
  <c r="BJ56" i="5"/>
  <c r="BI56" i="5"/>
  <c r="BH56" i="5"/>
  <c r="BG56" i="5"/>
  <c r="BF56" i="5"/>
  <c r="BE56" i="5"/>
  <c r="BD56" i="5"/>
  <c r="BC56" i="5"/>
  <c r="BB56" i="5"/>
  <c r="BA56" i="5"/>
  <c r="AZ56" i="5"/>
  <c r="AY56" i="5"/>
  <c r="AX56" i="5"/>
  <c r="AW56" i="5"/>
  <c r="AV56" i="5"/>
  <c r="AU56" i="5"/>
  <c r="AT56" i="5"/>
  <c r="AS56" i="5"/>
  <c r="AR56" i="5"/>
  <c r="AQ56" i="5"/>
  <c r="AP56" i="5"/>
  <c r="AO56" i="5"/>
  <c r="AN56" i="5"/>
  <c r="AM56" i="5"/>
  <c r="AL56" i="5"/>
  <c r="AK56"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37" i="5"/>
  <c r="CI41" i="5"/>
  <c r="R53" i="12"/>
  <c r="R34" i="12"/>
  <c r="U14" i="13"/>
  <c r="U33" i="8"/>
  <c r="AE49" i="4"/>
  <c r="AE32" i="3"/>
  <c r="CG82" i="2"/>
  <c r="CI35" i="1"/>
  <c r="CI40" i="5"/>
  <c r="CI37" i="5"/>
  <c r="CI33" i="5"/>
  <c r="BS49" i="5"/>
  <c r="BR49" i="5"/>
  <c r="BQ49" i="5"/>
  <c r="BP49" i="5"/>
  <c r="BO49" i="5"/>
  <c r="BN49" i="5"/>
  <c r="BM49" i="5"/>
  <c r="BL49" i="5"/>
  <c r="BK49" i="5"/>
  <c r="BJ49" i="5"/>
  <c r="BI49" i="5"/>
  <c r="BH49" i="5"/>
  <c r="BG49" i="5"/>
  <c r="BF49" i="5"/>
  <c r="BE49" i="5"/>
  <c r="BD49" i="5"/>
  <c r="BC49" i="5"/>
  <c r="BB49" i="5"/>
  <c r="BA49" i="5"/>
  <c r="AZ49" i="5"/>
  <c r="AY49" i="5"/>
  <c r="AX49" i="5"/>
  <c r="AW49" i="5"/>
  <c r="AV49" i="5"/>
  <c r="AU49" i="5"/>
  <c r="AT49" i="5"/>
  <c r="AS49" i="5"/>
  <c r="AR49" i="5"/>
  <c r="AQ49" i="5"/>
  <c r="AP49" i="5"/>
  <c r="AO49" i="5"/>
  <c r="AN49" i="5"/>
  <c r="AM49" i="5"/>
  <c r="AL49" i="5"/>
  <c r="AK49"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CH49" i="5"/>
  <c r="CG49" i="5"/>
  <c r="CF49" i="5"/>
  <c r="CE49" i="5"/>
  <c r="CD49" i="5"/>
  <c r="CC49" i="5"/>
  <c r="CB49" i="5"/>
  <c r="CA49" i="5"/>
  <c r="BZ49" i="5"/>
  <c r="BY49" i="5"/>
  <c r="BX49" i="5"/>
  <c r="BW49" i="5"/>
  <c r="BV49" i="5"/>
  <c r="BU49" i="5"/>
  <c r="BT49" i="5"/>
  <c r="CI49" i="5"/>
  <c r="CI34" i="1"/>
  <c r="CC25" i="10"/>
  <c r="CC24" i="10"/>
  <c r="CC28" i="9"/>
  <c r="CC27" i="9"/>
  <c r="U13" i="13"/>
  <c r="U32" i="8"/>
  <c r="AE48" i="4"/>
  <c r="AE31" i="3"/>
  <c r="CG81" i="2"/>
  <c r="CI32" i="5"/>
  <c r="CI39" i="5"/>
  <c r="U12" i="13"/>
  <c r="V18" i="13" s="1"/>
  <c r="U31" i="8"/>
  <c r="AE47" i="4"/>
  <c r="AE30" i="3"/>
  <c r="CI38" i="5"/>
  <c r="CI31" i="5"/>
  <c r="CG80" i="2"/>
  <c r="CI33" i="1"/>
  <c r="U11" i="13"/>
  <c r="U30" i="8"/>
  <c r="AE46" i="4"/>
  <c r="AE29" i="3"/>
  <c r="CI36" i="5"/>
  <c r="CI30" i="5"/>
  <c r="CH28" i="10"/>
  <c r="CC23" i="10"/>
  <c r="CG79" i="2"/>
  <c r="CI32" i="1"/>
  <c r="CG24" i="2"/>
  <c r="CC21" i="10"/>
  <c r="CB21" i="10"/>
  <c r="CA21" i="10"/>
  <c r="BZ21" i="10"/>
  <c r="BY21" i="10"/>
  <c r="BX21" i="10"/>
  <c r="BW21" i="10"/>
  <c r="BV21" i="10"/>
  <c r="BU21" i="10"/>
  <c r="BT21" i="10"/>
  <c r="BS21" i="10"/>
  <c r="BR21" i="10"/>
  <c r="BQ21" i="10"/>
  <c r="BP21" i="10"/>
  <c r="BO21" i="10"/>
  <c r="BN21" i="10"/>
  <c r="BM21" i="10"/>
  <c r="BL21" i="10"/>
  <c r="BK21" i="10"/>
  <c r="BJ21" i="10"/>
  <c r="BI21" i="10"/>
  <c r="BH21" i="10"/>
  <c r="BG21" i="10"/>
  <c r="BF21" i="10"/>
  <c r="BE21" i="10"/>
  <c r="BD21" i="10"/>
  <c r="BC21" i="10"/>
  <c r="BB21" i="10"/>
  <c r="BA21" i="10"/>
  <c r="AZ21" i="10"/>
  <c r="AY21"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CB23" i="10"/>
  <c r="CA23" i="10"/>
  <c r="BZ23" i="10"/>
  <c r="BY23" i="10"/>
  <c r="BX23" i="10"/>
  <c r="BW23" i="10"/>
  <c r="BV23" i="10"/>
  <c r="BU23" i="10"/>
  <c r="BT23" i="10"/>
  <c r="BS23" i="10"/>
  <c r="BR23" i="10"/>
  <c r="BQ23" i="10"/>
  <c r="BP23" i="10"/>
  <c r="BO23" i="10"/>
  <c r="BN23" i="10"/>
  <c r="BM23" i="10"/>
  <c r="BL23" i="10"/>
  <c r="BK23" i="10"/>
  <c r="BJ23" i="10"/>
  <c r="BI23" i="10"/>
  <c r="BH23" i="10"/>
  <c r="BG23" i="10"/>
  <c r="BF23" i="10"/>
  <c r="BE23" i="10"/>
  <c r="BD23" i="10"/>
  <c r="BC23" i="10"/>
  <c r="BB23" i="10"/>
  <c r="BA23" i="10"/>
  <c r="AZ23" i="10"/>
  <c r="AY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H20"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D23" i="9"/>
  <c r="C23" i="9"/>
  <c r="CQ13" i="1"/>
  <c r="CC24" i="9"/>
  <c r="U10" i="13"/>
  <c r="U29" i="8"/>
  <c r="AE45" i="4"/>
  <c r="AE28" i="3"/>
  <c r="CI29" i="5"/>
  <c r="CG78" i="2"/>
  <c r="CI31" i="1"/>
  <c r="U17" i="8"/>
  <c r="T17" i="8"/>
  <c r="S17" i="8"/>
  <c r="R17" i="8"/>
  <c r="Q17" i="8"/>
  <c r="P17" i="8"/>
  <c r="O17" i="8"/>
  <c r="N17" i="8"/>
  <c r="M17" i="8"/>
  <c r="L17" i="8"/>
  <c r="K17" i="8"/>
  <c r="J17" i="8"/>
  <c r="I17" i="8"/>
  <c r="H17" i="8"/>
  <c r="G17" i="8"/>
  <c r="F17" i="8"/>
  <c r="E17" i="8"/>
  <c r="D17" i="8"/>
  <c r="C17" i="8"/>
  <c r="CG67" i="2"/>
  <c r="CG48" i="2"/>
  <c r="CG28" i="2"/>
  <c r="T57" i="13"/>
  <c r="S57" i="13"/>
  <c r="R57" i="13"/>
  <c r="Q57" i="13"/>
  <c r="P57" i="13"/>
  <c r="O57" i="13"/>
  <c r="N57" i="13"/>
  <c r="M57" i="13"/>
  <c r="L57" i="13"/>
  <c r="K57" i="13"/>
  <c r="J57" i="13"/>
  <c r="I57" i="13"/>
  <c r="H57" i="13"/>
  <c r="G57" i="13"/>
  <c r="F57" i="13"/>
  <c r="E57" i="13"/>
  <c r="D57" i="13"/>
  <c r="C57" i="13"/>
  <c r="S38" i="13"/>
  <c r="R38" i="13"/>
  <c r="Q38" i="13"/>
  <c r="P38" i="13"/>
  <c r="O38" i="13"/>
  <c r="N38" i="13"/>
  <c r="M38" i="13"/>
  <c r="L38" i="13"/>
  <c r="K38" i="13"/>
  <c r="J38" i="13"/>
  <c r="I38" i="13"/>
  <c r="H38" i="13"/>
  <c r="G38" i="13"/>
  <c r="F38" i="13"/>
  <c r="E38" i="13"/>
  <c r="D38" i="13"/>
  <c r="C38" i="13"/>
  <c r="AE44" i="4"/>
  <c r="CM13" i="5"/>
  <c r="CM14" i="5"/>
  <c r="CM15" i="5"/>
  <c r="CL7" i="10"/>
  <c r="CL19" i="10"/>
  <c r="CL8" i="10"/>
  <c r="CL9" i="10"/>
  <c r="CL10" i="10"/>
  <c r="CL11" i="10"/>
  <c r="CK28" i="10"/>
  <c r="CL12" i="10"/>
  <c r="CL13" i="10"/>
  <c r="CL14" i="10"/>
  <c r="CL15" i="10"/>
  <c r="CL16" i="10"/>
  <c r="CL17" i="10"/>
  <c r="CL18" i="10"/>
  <c r="C19" i="10"/>
  <c r="H26" i="10" s="1"/>
  <c r="D19" i="10"/>
  <c r="I26" i="10"/>
  <c r="E19" i="10"/>
  <c r="J26" i="10"/>
  <c r="F19" i="10"/>
  <c r="K26" i="10"/>
  <c r="G19" i="10"/>
  <c r="L26" i="10"/>
  <c r="H19" i="10"/>
  <c r="M26" i="10"/>
  <c r="I19" i="10"/>
  <c r="N26" i="10"/>
  <c r="J19" i="10"/>
  <c r="O26" i="10"/>
  <c r="K19" i="10"/>
  <c r="P26" i="10"/>
  <c r="L19" i="10"/>
  <c r="Q26" i="10"/>
  <c r="M19" i="10"/>
  <c r="R26" i="10"/>
  <c r="N19" i="10"/>
  <c r="S26" i="10"/>
  <c r="O19" i="10"/>
  <c r="T26" i="10"/>
  <c r="P19" i="10"/>
  <c r="U26" i="10"/>
  <c r="Q19" i="10"/>
  <c r="V26" i="10"/>
  <c r="R19" i="10"/>
  <c r="W26" i="10"/>
  <c r="S19" i="10"/>
  <c r="X26" i="10"/>
  <c r="T19" i="10"/>
  <c r="Y26" i="10"/>
  <c r="U19" i="10"/>
  <c r="Z26" i="10"/>
  <c r="V19" i="10"/>
  <c r="AA26" i="10"/>
  <c r="W19" i="10"/>
  <c r="AB26" i="10"/>
  <c r="X19" i="10"/>
  <c r="AC26" i="10"/>
  <c r="Y19" i="10"/>
  <c r="AD26" i="10"/>
  <c r="Z19" i="10"/>
  <c r="AE26" i="10"/>
  <c r="AA19" i="10"/>
  <c r="AF26" i="10"/>
  <c r="AB19" i="10"/>
  <c r="AG26" i="10"/>
  <c r="AC19" i="10"/>
  <c r="AH26" i="10"/>
  <c r="AD19" i="10"/>
  <c r="AI26" i="10"/>
  <c r="AE19" i="10"/>
  <c r="AJ26" i="10"/>
  <c r="AF19" i="10"/>
  <c r="AK26" i="10"/>
  <c r="AG19" i="10"/>
  <c r="AL26" i="10"/>
  <c r="AH19" i="10"/>
  <c r="AM26" i="10"/>
  <c r="AI19" i="10"/>
  <c r="AN26" i="10"/>
  <c r="AJ19" i="10"/>
  <c r="AO26" i="10"/>
  <c r="AK19" i="10"/>
  <c r="AP26" i="10"/>
  <c r="AL19" i="10"/>
  <c r="AQ26" i="10"/>
  <c r="AM19" i="10"/>
  <c r="AR26" i="10"/>
  <c r="AN19" i="10"/>
  <c r="AS26" i="10"/>
  <c r="AO19" i="10"/>
  <c r="AT26" i="10"/>
  <c r="AP19" i="10"/>
  <c r="AU26" i="10"/>
  <c r="AQ19" i="10"/>
  <c r="AV26" i="10"/>
  <c r="AR19" i="10"/>
  <c r="AW26" i="10"/>
  <c r="AS19" i="10"/>
  <c r="AX26" i="10"/>
  <c r="AT19" i="10"/>
  <c r="AY26" i="10"/>
  <c r="AU19" i="10"/>
  <c r="AZ26" i="10"/>
  <c r="AV19" i="10"/>
  <c r="BA26" i="10"/>
  <c r="AW19" i="10"/>
  <c r="AX19" i="10"/>
  <c r="AY19" i="10"/>
  <c r="CN19" i="10" s="1"/>
  <c r="AZ19" i="10"/>
  <c r="BA19" i="10"/>
  <c r="BB19" i="10"/>
  <c r="BC19" i="10"/>
  <c r="BD19" i="10"/>
  <c r="BE19" i="10"/>
  <c r="BG19" i="10"/>
  <c r="BB26" i="10" s="1"/>
  <c r="BH19" i="10"/>
  <c r="BI19" i="10"/>
  <c r="BN26" i="10"/>
  <c r="BJ19" i="10"/>
  <c r="BO26" i="10"/>
  <c r="BK19" i="10"/>
  <c r="BP26" i="10"/>
  <c r="BL19" i="10"/>
  <c r="BM19" i="10"/>
  <c r="BN19" i="10"/>
  <c r="BO19" i="10"/>
  <c r="BP19" i="10"/>
  <c r="BQ19" i="10"/>
  <c r="BR19" i="10"/>
  <c r="BS19" i="10"/>
  <c r="BT19" i="10"/>
  <c r="BU19" i="10"/>
  <c r="BV19" i="10"/>
  <c r="CO19" i="10" s="1"/>
  <c r="BW19" i="10"/>
  <c r="CB26" i="10" s="1"/>
  <c r="BX19" i="10"/>
  <c r="CC26" i="10" s="1"/>
  <c r="BY19" i="10"/>
  <c r="BZ19" i="10"/>
  <c r="CA19" i="10"/>
  <c r="BV26" i="10" s="1"/>
  <c r="CB19" i="10"/>
  <c r="CC19" i="10"/>
  <c r="CD19" i="10"/>
  <c r="CE19" i="10"/>
  <c r="BZ26" i="10" s="1"/>
  <c r="CF19" i="10"/>
  <c r="CG19" i="10"/>
  <c r="BG28" i="10"/>
  <c r="BH28" i="10"/>
  <c r="BI28" i="10"/>
  <c r="BJ28" i="10"/>
  <c r="BK28" i="10"/>
  <c r="BL28" i="10"/>
  <c r="BM28" i="10"/>
  <c r="BN28" i="10"/>
  <c r="BO28" i="10"/>
  <c r="BP28" i="10"/>
  <c r="BQ28" i="10"/>
  <c r="BR28" i="10"/>
  <c r="BS28" i="10"/>
  <c r="BT28" i="10"/>
  <c r="BU28" i="10"/>
  <c r="BV28" i="10"/>
  <c r="BW28" i="10"/>
  <c r="BX28" i="10"/>
  <c r="BY28" i="10"/>
  <c r="BZ28" i="10"/>
  <c r="CA28" i="10"/>
  <c r="CB28" i="10"/>
  <c r="CC28" i="10"/>
  <c r="CD28" i="10"/>
  <c r="CE28" i="10"/>
  <c r="CF28" i="10"/>
  <c r="CG28" i="10"/>
  <c r="CL28" i="10"/>
  <c r="CL7" i="9"/>
  <c r="CL8" i="9"/>
  <c r="CL9" i="9"/>
  <c r="CL10" i="9"/>
  <c r="CL11" i="9"/>
  <c r="CL12" i="9"/>
  <c r="CL13" i="9"/>
  <c r="CL14" i="9"/>
  <c r="CL15" i="9"/>
  <c r="CL16" i="9"/>
  <c r="CL17" i="9"/>
  <c r="CL18" i="9"/>
  <c r="C19" i="9"/>
  <c r="D19" i="9"/>
  <c r="E19" i="9"/>
  <c r="T34" i="9" s="1"/>
  <c r="F19" i="9"/>
  <c r="G19" i="9"/>
  <c r="H19" i="9"/>
  <c r="I19" i="9"/>
  <c r="J19" i="9"/>
  <c r="K19" i="9"/>
  <c r="L19" i="9"/>
  <c r="N33" i="9" s="1"/>
  <c r="M19" i="9"/>
  <c r="N19" i="9"/>
  <c r="O19" i="9"/>
  <c r="T33" i="9" s="1"/>
  <c r="P19" i="9"/>
  <c r="R19" i="9"/>
  <c r="S19" i="9"/>
  <c r="T19" i="9"/>
  <c r="U19" i="9"/>
  <c r="P33" i="9" s="1"/>
  <c r="V19" i="9"/>
  <c r="W19" i="9"/>
  <c r="X19" i="9"/>
  <c r="Y19" i="9"/>
  <c r="Z19" i="9"/>
  <c r="AA19" i="9"/>
  <c r="AB19" i="9"/>
  <c r="AC19" i="9"/>
  <c r="AD19" i="9"/>
  <c r="AE19" i="9"/>
  <c r="AF19" i="9"/>
  <c r="AK33" i="9" s="1"/>
  <c r="AG19" i="9"/>
  <c r="AH19" i="9"/>
  <c r="AI19" i="9"/>
  <c r="AJ19" i="9"/>
  <c r="AK19" i="9"/>
  <c r="AL19" i="9"/>
  <c r="AM19" i="9"/>
  <c r="AN19" i="9"/>
  <c r="AO19" i="9"/>
  <c r="AP19" i="9"/>
  <c r="AQ19" i="9"/>
  <c r="AR19" i="9"/>
  <c r="AS19" i="9"/>
  <c r="AT19" i="9"/>
  <c r="AU19" i="9"/>
  <c r="AV19" i="9"/>
  <c r="AW19" i="9"/>
  <c r="AX19" i="9"/>
  <c r="AY19" i="9"/>
  <c r="BB33" i="9" s="1"/>
  <c r="AZ19" i="9"/>
  <c r="BA19" i="9"/>
  <c r="BB19" i="9"/>
  <c r="BC19" i="9"/>
  <c r="BD19" i="9"/>
  <c r="BE19" i="9"/>
  <c r="BF19" i="9"/>
  <c r="BG19" i="9"/>
  <c r="BH19" i="9"/>
  <c r="BI19" i="9"/>
  <c r="BJ19" i="9"/>
  <c r="BK19" i="9"/>
  <c r="BL19" i="9"/>
  <c r="BM19" i="9"/>
  <c r="BN19" i="9"/>
  <c r="BO19" i="9"/>
  <c r="BP19" i="9"/>
  <c r="BQ19" i="9"/>
  <c r="BR19" i="9"/>
  <c r="BS19" i="9"/>
  <c r="BT19" i="9"/>
  <c r="BU19" i="9"/>
  <c r="BV19" i="9"/>
  <c r="BZ33" i="9" s="1"/>
  <c r="BW19" i="9"/>
  <c r="BX19" i="9"/>
  <c r="BY19" i="9"/>
  <c r="BZ19" i="9"/>
  <c r="CA19" i="9"/>
  <c r="CB19" i="9"/>
  <c r="CC19" i="9"/>
  <c r="CD19" i="9"/>
  <c r="CE19" i="9"/>
  <c r="CF19" i="9"/>
  <c r="CG19"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BK20" i="9"/>
  <c r="BL20" i="9"/>
  <c r="BM20" i="9"/>
  <c r="BN20" i="9"/>
  <c r="BO20" i="9"/>
  <c r="BP20" i="9"/>
  <c r="BQ20" i="9"/>
  <c r="BR20" i="9"/>
  <c r="BS20" i="9"/>
  <c r="BT20" i="9"/>
  <c r="BU20" i="9"/>
  <c r="BV20" i="9"/>
  <c r="BW20" i="9"/>
  <c r="BX20" i="9"/>
  <c r="BY20" i="9"/>
  <c r="BZ20" i="9"/>
  <c r="CA20" i="9"/>
  <c r="CB20" i="9"/>
  <c r="CC20"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BK21" i="9"/>
  <c r="BL21" i="9"/>
  <c r="BM21" i="9"/>
  <c r="BN21" i="9"/>
  <c r="BO21" i="9"/>
  <c r="BP21" i="9"/>
  <c r="BQ21" i="9"/>
  <c r="BR21" i="9"/>
  <c r="BS21" i="9"/>
  <c r="BT21" i="9"/>
  <c r="BU21" i="9"/>
  <c r="BV21" i="9"/>
  <c r="BW21" i="9"/>
  <c r="BX21" i="9"/>
  <c r="BY21" i="9"/>
  <c r="BZ21" i="9"/>
  <c r="CA21" i="9"/>
  <c r="CB21" i="9"/>
  <c r="CC21" i="9"/>
  <c r="CD21" i="9"/>
  <c r="CE21" i="9"/>
  <c r="CF21" i="9"/>
  <c r="CG21" i="9"/>
  <c r="CH21"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BK22" i="9"/>
  <c r="BL22" i="9"/>
  <c r="BM22" i="9"/>
  <c r="BN22" i="9"/>
  <c r="BO22" i="9"/>
  <c r="BP22" i="9"/>
  <c r="BQ22" i="9"/>
  <c r="BR22" i="9"/>
  <c r="BS22" i="9"/>
  <c r="BT22" i="9"/>
  <c r="BU22" i="9"/>
  <c r="BV22" i="9"/>
  <c r="BW22" i="9"/>
  <c r="BX22" i="9"/>
  <c r="BY22" i="9"/>
  <c r="BZ22" i="9"/>
  <c r="CA22" i="9"/>
  <c r="CB22"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BD24" i="9"/>
  <c r="BE24" i="9"/>
  <c r="BF24" i="9"/>
  <c r="BG24" i="9"/>
  <c r="BH24" i="9"/>
  <c r="BI24" i="9"/>
  <c r="BJ24" i="9"/>
  <c r="BK24" i="9"/>
  <c r="BL24" i="9"/>
  <c r="BM24" i="9"/>
  <c r="BN24" i="9"/>
  <c r="BO24" i="9"/>
  <c r="BP24" i="9"/>
  <c r="BQ24" i="9"/>
  <c r="BR24" i="9"/>
  <c r="BS24" i="9"/>
  <c r="BT24" i="9"/>
  <c r="BU24" i="9"/>
  <c r="BV24" i="9"/>
  <c r="BW24" i="9"/>
  <c r="BX24" i="9"/>
  <c r="BY24" i="9"/>
  <c r="BZ24" i="9"/>
  <c r="CA24" i="9"/>
  <c r="CB24" i="9"/>
  <c r="H26" i="9"/>
  <c r="I26" i="9"/>
  <c r="J26" i="9"/>
  <c r="K26"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AX26" i="9"/>
  <c r="AY26" i="9"/>
  <c r="AZ26" i="9"/>
  <c r="BA26" i="9"/>
  <c r="BB26" i="9"/>
  <c r="BC26" i="9"/>
  <c r="BD26" i="9"/>
  <c r="BE26" i="9"/>
  <c r="BF26" i="9"/>
  <c r="BG26" i="9"/>
  <c r="BH26" i="9"/>
  <c r="BI26" i="9"/>
  <c r="BJ26" i="9"/>
  <c r="BK26" i="9"/>
  <c r="BL26" i="9"/>
  <c r="BM26" i="9"/>
  <c r="BN26" i="9"/>
  <c r="BO26" i="9"/>
  <c r="BP26" i="9"/>
  <c r="BQ26" i="9"/>
  <c r="BR26" i="9"/>
  <c r="BS26" i="9"/>
  <c r="BT26" i="9"/>
  <c r="BU26" i="9"/>
  <c r="BV26" i="9"/>
  <c r="BW26" i="9"/>
  <c r="BX26" i="9"/>
  <c r="BY26" i="9"/>
  <c r="BZ26" i="9"/>
  <c r="CA26" i="9"/>
  <c r="CB26" i="9"/>
  <c r="H27" i="9"/>
  <c r="I27" i="9"/>
  <c r="J27" i="9"/>
  <c r="K27"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AX27" i="9"/>
  <c r="AY27" i="9"/>
  <c r="AZ27" i="9"/>
  <c r="BA27" i="9"/>
  <c r="BB27" i="9"/>
  <c r="BC27" i="9"/>
  <c r="BD27" i="9"/>
  <c r="BE27" i="9"/>
  <c r="BF27" i="9"/>
  <c r="BG27" i="9"/>
  <c r="BH27" i="9"/>
  <c r="BI27" i="9"/>
  <c r="BJ27" i="9"/>
  <c r="BK27" i="9"/>
  <c r="BL27" i="9"/>
  <c r="BM27" i="9"/>
  <c r="BN27" i="9"/>
  <c r="BO27" i="9"/>
  <c r="BP27" i="9"/>
  <c r="BQ27" i="9"/>
  <c r="BR27" i="9"/>
  <c r="BS27" i="9"/>
  <c r="BT27" i="9"/>
  <c r="BU27" i="9"/>
  <c r="BV27" i="9"/>
  <c r="BW27" i="9"/>
  <c r="BX27" i="9"/>
  <c r="BY27" i="9"/>
  <c r="BZ27" i="9"/>
  <c r="CA27" i="9"/>
  <c r="CB27" i="9"/>
  <c r="H28" i="9"/>
  <c r="I28" i="9"/>
  <c r="J28" i="9"/>
  <c r="K28"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AX28" i="9"/>
  <c r="AY28" i="9"/>
  <c r="AZ28" i="9"/>
  <c r="BA28" i="9"/>
  <c r="BB28" i="9"/>
  <c r="BC28" i="9"/>
  <c r="BD28" i="9"/>
  <c r="BE28" i="9"/>
  <c r="BF28" i="9"/>
  <c r="BG28" i="9"/>
  <c r="BH28" i="9"/>
  <c r="BI28" i="9"/>
  <c r="BJ28" i="9"/>
  <c r="BK28" i="9"/>
  <c r="BL28" i="9"/>
  <c r="BM28" i="9"/>
  <c r="BN28" i="9"/>
  <c r="BO28" i="9"/>
  <c r="BP28" i="9"/>
  <c r="BQ28" i="9"/>
  <c r="BR28" i="9"/>
  <c r="BS28" i="9"/>
  <c r="BT28" i="9"/>
  <c r="BU28" i="9"/>
  <c r="BV28" i="9"/>
  <c r="BW28" i="9"/>
  <c r="BX28" i="9"/>
  <c r="BY28" i="9"/>
  <c r="BZ28" i="9"/>
  <c r="CA28" i="9"/>
  <c r="CB28" i="9"/>
  <c r="S33" i="9"/>
  <c r="AY33" i="9"/>
  <c r="C37" i="9"/>
  <c r="D37" i="9"/>
  <c r="E37" i="9"/>
  <c r="CC39" i="9" s="1"/>
  <c r="F37" i="9"/>
  <c r="G37" i="9"/>
  <c r="H37" i="9"/>
  <c r="I37" i="9"/>
  <c r="J37" i="9"/>
  <c r="K37" i="9"/>
  <c r="L37" i="9"/>
  <c r="M37" i="9"/>
  <c r="N37" i="9"/>
  <c r="I38" i="9"/>
  <c r="O37" i="9"/>
  <c r="P37" i="9"/>
  <c r="Q37" i="9"/>
  <c r="R37" i="9"/>
  <c r="S37" i="9"/>
  <c r="T37" i="9"/>
  <c r="U37" i="9"/>
  <c r="Q38" i="9" s="1"/>
  <c r="V37" i="9"/>
  <c r="W37" i="9"/>
  <c r="AB38" i="9" s="1"/>
  <c r="X37" i="9"/>
  <c r="Y37" i="9"/>
  <c r="Z37" i="9"/>
  <c r="AA37" i="9"/>
  <c r="AB37" i="9"/>
  <c r="AC37" i="9"/>
  <c r="AD37" i="9"/>
  <c r="AE37" i="9"/>
  <c r="AF37" i="9"/>
  <c r="AG37" i="9"/>
  <c r="AH37" i="9"/>
  <c r="AI37" i="9"/>
  <c r="AN38" i="9" s="1"/>
  <c r="AJ37" i="9"/>
  <c r="AK37" i="9"/>
  <c r="AL37" i="9"/>
  <c r="AM37" i="9"/>
  <c r="AN37" i="9"/>
  <c r="AO37" i="9"/>
  <c r="AP37" i="9"/>
  <c r="AT38" i="9" s="1"/>
  <c r="AQ37" i="9"/>
  <c r="AR37" i="9"/>
  <c r="AS37" i="9"/>
  <c r="AT37" i="9"/>
  <c r="AU37" i="9"/>
  <c r="AZ38" i="9"/>
  <c r="AV37" i="9"/>
  <c r="AW37" i="9"/>
  <c r="BB38" i="9" s="1"/>
  <c r="AX37" i="9"/>
  <c r="AY37" i="9"/>
  <c r="AZ37" i="9"/>
  <c r="BE38" i="9"/>
  <c r="BA37" i="9"/>
  <c r="BB37" i="9"/>
  <c r="BC37" i="9"/>
  <c r="AX38" i="9"/>
  <c r="BD37" i="9"/>
  <c r="BE37" i="9"/>
  <c r="BF37" i="9"/>
  <c r="BG37" i="9"/>
  <c r="BH37" i="9"/>
  <c r="BI37" i="9"/>
  <c r="BJ37" i="9"/>
  <c r="BK37" i="9"/>
  <c r="BO38" i="9" s="1"/>
  <c r="BL37" i="9"/>
  <c r="BM37" i="9"/>
  <c r="BN37" i="9"/>
  <c r="BS38" i="9"/>
  <c r="BO37" i="9"/>
  <c r="BP37" i="9"/>
  <c r="BQ37" i="9"/>
  <c r="BR37" i="9"/>
  <c r="BS37" i="9"/>
  <c r="BT37" i="9"/>
  <c r="BU37" i="9"/>
  <c r="BV37" i="9"/>
  <c r="BW37" i="9"/>
  <c r="BR38" i="9" s="1"/>
  <c r="BX37" i="9"/>
  <c r="BY37" i="9"/>
  <c r="BX38" i="9" s="1"/>
  <c r="BZ37" i="9"/>
  <c r="CA37" i="9"/>
  <c r="CB37" i="9"/>
  <c r="CC37" i="9"/>
  <c r="CD37" i="9"/>
  <c r="CE37" i="9"/>
  <c r="CF37" i="9"/>
  <c r="CG37" i="9"/>
  <c r="H38" i="9"/>
  <c r="C17" i="12"/>
  <c r="D17" i="12"/>
  <c r="E17" i="12"/>
  <c r="F17" i="12"/>
  <c r="G17" i="12"/>
  <c r="H17" i="12"/>
  <c r="I17" i="12"/>
  <c r="J17" i="12"/>
  <c r="K17" i="12"/>
  <c r="L17" i="12"/>
  <c r="M17" i="12"/>
  <c r="N17" i="12"/>
  <c r="M7" i="6"/>
  <c r="M8" i="6"/>
  <c r="M9" i="6"/>
  <c r="M10" i="6"/>
  <c r="M11" i="6"/>
  <c r="M12" i="6"/>
  <c r="M19" i="6" s="1"/>
  <c r="M13" i="6"/>
  <c r="M14" i="6"/>
  <c r="M15" i="6"/>
  <c r="M16" i="6"/>
  <c r="M17" i="6"/>
  <c r="M18" i="6"/>
  <c r="C19" i="6"/>
  <c r="D19" i="6"/>
  <c r="E19" i="6"/>
  <c r="F19" i="6"/>
  <c r="G19" i="6"/>
  <c r="H19" i="6"/>
  <c r="I19" i="6"/>
  <c r="C25" i="6"/>
  <c r="D25" i="6"/>
  <c r="E25" i="6"/>
  <c r="F25" i="6"/>
  <c r="G25" i="6"/>
  <c r="H25" i="6"/>
  <c r="I25" i="6"/>
  <c r="J25" i="6"/>
  <c r="L25" i="6"/>
  <c r="C26" i="6"/>
  <c r="D26" i="6"/>
  <c r="E26" i="6"/>
  <c r="M26" i="6"/>
  <c r="F26" i="6"/>
  <c r="G26" i="6"/>
  <c r="H26" i="6"/>
  <c r="I26" i="6"/>
  <c r="J26" i="6"/>
  <c r="L26" i="6"/>
  <c r="C27" i="6"/>
  <c r="D27" i="6"/>
  <c r="E27" i="6"/>
  <c r="F27" i="6"/>
  <c r="G27" i="6"/>
  <c r="H27" i="6"/>
  <c r="I27" i="6"/>
  <c r="J27" i="6"/>
  <c r="L27" i="6"/>
  <c r="C28" i="6"/>
  <c r="D28" i="6"/>
  <c r="E28" i="6"/>
  <c r="F28" i="6"/>
  <c r="G28" i="6"/>
  <c r="H28" i="6"/>
  <c r="I28" i="6"/>
  <c r="J28" i="6"/>
  <c r="C29" i="6"/>
  <c r="D29" i="6"/>
  <c r="E29" i="6"/>
  <c r="F29" i="6"/>
  <c r="G29" i="6"/>
  <c r="H29" i="6"/>
  <c r="I29" i="6"/>
  <c r="J29" i="6"/>
  <c r="C30" i="6"/>
  <c r="D30" i="6"/>
  <c r="E30" i="6"/>
  <c r="F30" i="6"/>
  <c r="G30" i="6"/>
  <c r="H30" i="6"/>
  <c r="I30" i="6"/>
  <c r="C31" i="6"/>
  <c r="D31" i="6"/>
  <c r="E31" i="6"/>
  <c r="F31" i="6"/>
  <c r="G31" i="6"/>
  <c r="H31" i="6"/>
  <c r="I31" i="6"/>
  <c r="C32" i="6"/>
  <c r="D32" i="6"/>
  <c r="E32" i="6"/>
  <c r="F32" i="6"/>
  <c r="G32" i="6"/>
  <c r="H32" i="6"/>
  <c r="I32" i="6"/>
  <c r="C33" i="6"/>
  <c r="D33" i="6"/>
  <c r="E33" i="6"/>
  <c r="F33" i="6"/>
  <c r="G33" i="6"/>
  <c r="H33" i="6"/>
  <c r="I33" i="6"/>
  <c r="B34" i="6"/>
  <c r="C34" i="6"/>
  <c r="D34" i="6"/>
  <c r="E34" i="6"/>
  <c r="F34" i="6"/>
  <c r="G34" i="6"/>
  <c r="H34" i="6"/>
  <c r="I34" i="6"/>
  <c r="K34" i="6"/>
  <c r="B35" i="6"/>
  <c r="C35" i="6"/>
  <c r="D35" i="6"/>
  <c r="E35" i="6"/>
  <c r="F35" i="6"/>
  <c r="G35" i="6"/>
  <c r="H35" i="6"/>
  <c r="I35" i="6"/>
  <c r="K35" i="6"/>
  <c r="B36" i="6"/>
  <c r="C36" i="6"/>
  <c r="D36" i="6"/>
  <c r="E36" i="6"/>
  <c r="F36" i="6"/>
  <c r="G36" i="6"/>
  <c r="H36" i="6"/>
  <c r="I36" i="6"/>
  <c r="K36" i="6"/>
  <c r="C4" i="13"/>
  <c r="D4" i="13"/>
  <c r="E4" i="13"/>
  <c r="F4" i="13"/>
  <c r="G4" i="13"/>
  <c r="H4" i="13"/>
  <c r="I4" i="13"/>
  <c r="J4" i="13"/>
  <c r="K4" i="13"/>
  <c r="L4" i="13"/>
  <c r="M4" i="13"/>
  <c r="N4" i="13"/>
  <c r="O4" i="13"/>
  <c r="P4" i="13"/>
  <c r="Q4" i="13"/>
  <c r="R4" i="13"/>
  <c r="S4" i="13"/>
  <c r="T4" i="13"/>
  <c r="U4" i="13"/>
  <c r="C5" i="13"/>
  <c r="D5" i="13"/>
  <c r="E5" i="13"/>
  <c r="F5" i="13"/>
  <c r="G5" i="13"/>
  <c r="H5" i="13"/>
  <c r="I5" i="13"/>
  <c r="J5" i="13"/>
  <c r="K5" i="13"/>
  <c r="K17" i="13" s="1"/>
  <c r="L5" i="13"/>
  <c r="M5" i="13"/>
  <c r="N5" i="13"/>
  <c r="O5" i="13"/>
  <c r="P5" i="13"/>
  <c r="Q5" i="13"/>
  <c r="R5" i="13"/>
  <c r="S5" i="13"/>
  <c r="T5" i="13"/>
  <c r="U5" i="13"/>
  <c r="C6" i="13"/>
  <c r="D6" i="13"/>
  <c r="E6" i="13"/>
  <c r="F6" i="13"/>
  <c r="G6" i="13"/>
  <c r="H6" i="13"/>
  <c r="I6" i="13"/>
  <c r="J6" i="13"/>
  <c r="K6" i="13"/>
  <c r="L6" i="13"/>
  <c r="M6" i="13"/>
  <c r="N6" i="13"/>
  <c r="O6" i="13"/>
  <c r="P6" i="13"/>
  <c r="P18" i="13" s="1"/>
  <c r="Q6" i="13"/>
  <c r="R6" i="13"/>
  <c r="S6" i="13"/>
  <c r="T6" i="13"/>
  <c r="U6" i="13"/>
  <c r="C7" i="13"/>
  <c r="D7" i="13"/>
  <c r="E7" i="13"/>
  <c r="F7" i="13"/>
  <c r="G7" i="13"/>
  <c r="H7" i="13"/>
  <c r="I7" i="13"/>
  <c r="J7" i="13"/>
  <c r="K7" i="13"/>
  <c r="L7" i="13"/>
  <c r="M7" i="13"/>
  <c r="N7" i="13"/>
  <c r="O7" i="13"/>
  <c r="P7" i="13"/>
  <c r="Q7" i="13"/>
  <c r="R7" i="13"/>
  <c r="S7" i="13"/>
  <c r="T7" i="13"/>
  <c r="U7" i="13"/>
  <c r="C8" i="13"/>
  <c r="D8" i="13"/>
  <c r="E8" i="13"/>
  <c r="F8" i="13"/>
  <c r="G8" i="13"/>
  <c r="H8" i="13"/>
  <c r="I8" i="13"/>
  <c r="J8" i="13"/>
  <c r="K8" i="13"/>
  <c r="L8" i="13"/>
  <c r="M8" i="13"/>
  <c r="N8" i="13"/>
  <c r="O8" i="13"/>
  <c r="P8" i="13"/>
  <c r="Q8" i="13"/>
  <c r="R8" i="13"/>
  <c r="S8" i="13"/>
  <c r="T8" i="13"/>
  <c r="U8" i="13"/>
  <c r="B9" i="13"/>
  <c r="C9" i="13"/>
  <c r="D9" i="13"/>
  <c r="E9" i="13"/>
  <c r="F9" i="13"/>
  <c r="G9" i="13"/>
  <c r="H9" i="13"/>
  <c r="I9" i="13"/>
  <c r="J9" i="13"/>
  <c r="K9" i="13"/>
  <c r="L9" i="13"/>
  <c r="M9" i="13"/>
  <c r="N9" i="13"/>
  <c r="O9" i="13"/>
  <c r="P9" i="13"/>
  <c r="Q9" i="13"/>
  <c r="R9" i="13"/>
  <c r="S9" i="13"/>
  <c r="T9" i="13"/>
  <c r="U9" i="13"/>
  <c r="B10" i="13"/>
  <c r="C10" i="13"/>
  <c r="D10" i="13"/>
  <c r="E20" i="13" s="1"/>
  <c r="E10" i="13"/>
  <c r="F20" i="13" s="1"/>
  <c r="F10" i="13"/>
  <c r="G20" i="13" s="1"/>
  <c r="G10" i="13"/>
  <c r="H10" i="13"/>
  <c r="I17" i="13" s="1"/>
  <c r="I10" i="13"/>
  <c r="J20" i="13" s="1"/>
  <c r="J10" i="13"/>
  <c r="K20" i="13" s="1"/>
  <c r="K10" i="13"/>
  <c r="L20" i="13" s="1"/>
  <c r="L10" i="13"/>
  <c r="M20" i="13" s="1"/>
  <c r="M10" i="13"/>
  <c r="N20" i="13" s="1"/>
  <c r="N10" i="13"/>
  <c r="O20" i="13" s="1"/>
  <c r="O10" i="13"/>
  <c r="P17" i="13" s="1"/>
  <c r="P10" i="13"/>
  <c r="Q20" i="13" s="1"/>
  <c r="Q10" i="13"/>
  <c r="R20" i="13" s="1"/>
  <c r="R10" i="13"/>
  <c r="S20" i="13" s="1"/>
  <c r="S10" i="13"/>
  <c r="T20" i="13" s="1"/>
  <c r="T10" i="13"/>
  <c r="B11" i="13"/>
  <c r="C11" i="13"/>
  <c r="D17" i="13" s="1"/>
  <c r="D11" i="13"/>
  <c r="E11" i="13"/>
  <c r="F11" i="13"/>
  <c r="G11" i="13"/>
  <c r="H11" i="13"/>
  <c r="I11" i="13"/>
  <c r="J11" i="13"/>
  <c r="K11" i="13"/>
  <c r="L11" i="13"/>
  <c r="M17" i="13" s="1"/>
  <c r="M11" i="13"/>
  <c r="N11" i="13"/>
  <c r="O11" i="13"/>
  <c r="P11" i="13"/>
  <c r="Q11" i="13"/>
  <c r="R11" i="13"/>
  <c r="S17" i="13" s="1"/>
  <c r="S11" i="13"/>
  <c r="T17" i="13" s="1"/>
  <c r="T11" i="13"/>
  <c r="U20" i="13" s="1"/>
  <c r="B12" i="13"/>
  <c r="C12" i="13"/>
  <c r="D18" i="13" s="1"/>
  <c r="D12" i="13"/>
  <c r="D19" i="13" s="1"/>
  <c r="E12" i="13"/>
  <c r="F18" i="13" s="1"/>
  <c r="F12" i="13"/>
  <c r="G12" i="13"/>
  <c r="G19" i="13" s="1"/>
  <c r="H12" i="13"/>
  <c r="I12" i="13"/>
  <c r="J18" i="13" s="1"/>
  <c r="J12" i="13"/>
  <c r="J19" i="13" s="1"/>
  <c r="K12" i="13"/>
  <c r="K19" i="13" s="1"/>
  <c r="L12" i="13"/>
  <c r="M12" i="13"/>
  <c r="N17" i="13" s="1"/>
  <c r="N12" i="13"/>
  <c r="N19" i="13" s="1"/>
  <c r="O12" i="13"/>
  <c r="O19" i="13"/>
  <c r="P12" i="13"/>
  <c r="P19" i="13" s="1"/>
  <c r="Q12" i="13"/>
  <c r="R12" i="13"/>
  <c r="R19" i="13" s="1"/>
  <c r="S12" i="13"/>
  <c r="T12" i="13"/>
  <c r="B13" i="13"/>
  <c r="C13" i="13"/>
  <c r="D13" i="13"/>
  <c r="E13" i="13"/>
  <c r="F13" i="13"/>
  <c r="G18" i="13" s="1"/>
  <c r="G13" i="13"/>
  <c r="H13" i="13"/>
  <c r="I18" i="13" s="1"/>
  <c r="I13" i="13"/>
  <c r="J13" i="13"/>
  <c r="K18" i="13" s="1"/>
  <c r="K13" i="13"/>
  <c r="L13" i="13"/>
  <c r="L19" i="13" s="1"/>
  <c r="M13" i="13"/>
  <c r="N13" i="13"/>
  <c r="O13" i="13"/>
  <c r="P13" i="13"/>
  <c r="Q13" i="13"/>
  <c r="R17" i="13" s="1"/>
  <c r="R13" i="13"/>
  <c r="S13" i="13"/>
  <c r="S19" i="13" s="1"/>
  <c r="T13" i="13"/>
  <c r="B14" i="13"/>
  <c r="C14" i="13"/>
  <c r="D14" i="13"/>
  <c r="E14" i="13"/>
  <c r="F14" i="13"/>
  <c r="G14" i="13"/>
  <c r="H14" i="13"/>
  <c r="I14" i="13"/>
  <c r="J14" i="13"/>
  <c r="K14" i="13"/>
  <c r="L14" i="13"/>
  <c r="M18" i="13" s="1"/>
  <c r="M14" i="13"/>
  <c r="N14" i="13"/>
  <c r="O14" i="13"/>
  <c r="P14" i="13"/>
  <c r="Q14" i="13"/>
  <c r="R14" i="13"/>
  <c r="S14" i="13"/>
  <c r="T14" i="13"/>
  <c r="B15" i="13"/>
  <c r="C15" i="13"/>
  <c r="D15" i="13"/>
  <c r="E15" i="13"/>
  <c r="F15" i="13"/>
  <c r="F19" i="13" s="1"/>
  <c r="G15" i="13"/>
  <c r="H15" i="13"/>
  <c r="I15" i="13"/>
  <c r="I19" i="13"/>
  <c r="J15" i="13"/>
  <c r="K15" i="13"/>
  <c r="L15" i="13"/>
  <c r="M15" i="13"/>
  <c r="N15" i="13"/>
  <c r="O15" i="13"/>
  <c r="P15" i="13"/>
  <c r="Q18" i="13" s="1"/>
  <c r="Q15" i="13"/>
  <c r="R15" i="13"/>
  <c r="S15" i="13"/>
  <c r="T18" i="13" s="1"/>
  <c r="T15" i="13"/>
  <c r="C16" i="8"/>
  <c r="D16" i="8"/>
  <c r="E16" i="8"/>
  <c r="F16" i="8"/>
  <c r="G16" i="8"/>
  <c r="H16" i="8"/>
  <c r="I16" i="8"/>
  <c r="J16" i="8"/>
  <c r="K16" i="8"/>
  <c r="L16" i="8"/>
  <c r="M16" i="8"/>
  <c r="N16" i="8"/>
  <c r="O16" i="8"/>
  <c r="P16" i="8"/>
  <c r="Q16" i="8"/>
  <c r="R16" i="8"/>
  <c r="S16" i="8"/>
  <c r="T16" i="8"/>
  <c r="C23" i="8"/>
  <c r="D23" i="8"/>
  <c r="E23" i="8"/>
  <c r="F23" i="8"/>
  <c r="G23" i="8"/>
  <c r="H23" i="8"/>
  <c r="I23" i="8"/>
  <c r="J23" i="8"/>
  <c r="K23" i="8"/>
  <c r="L23" i="8"/>
  <c r="M23" i="8"/>
  <c r="N23" i="8"/>
  <c r="O23" i="8"/>
  <c r="P23" i="8"/>
  <c r="Q23" i="8"/>
  <c r="R23" i="8"/>
  <c r="S23" i="8"/>
  <c r="C24" i="8"/>
  <c r="D24" i="8"/>
  <c r="E24" i="8"/>
  <c r="F24" i="8"/>
  <c r="G24" i="8"/>
  <c r="H24" i="8"/>
  <c r="I24" i="8"/>
  <c r="J24" i="8"/>
  <c r="K24" i="8"/>
  <c r="L24" i="8"/>
  <c r="M24" i="8"/>
  <c r="O24" i="8"/>
  <c r="P24" i="8"/>
  <c r="Q24" i="8"/>
  <c r="S24" i="8"/>
  <c r="T24" i="8"/>
  <c r="U24" i="8"/>
  <c r="C25" i="8"/>
  <c r="D25" i="8"/>
  <c r="E25" i="8"/>
  <c r="F25" i="8"/>
  <c r="G25" i="8"/>
  <c r="H25" i="8"/>
  <c r="I25" i="8"/>
  <c r="J25" i="8"/>
  <c r="K25" i="8"/>
  <c r="L25" i="8"/>
  <c r="M25" i="8"/>
  <c r="N25" i="8"/>
  <c r="O25" i="8"/>
  <c r="P25" i="8"/>
  <c r="Q25" i="8"/>
  <c r="R25" i="8"/>
  <c r="S25" i="8"/>
  <c r="T25" i="8"/>
  <c r="U25" i="8"/>
  <c r="C26" i="8"/>
  <c r="D26" i="8"/>
  <c r="E26" i="8"/>
  <c r="F26" i="8"/>
  <c r="G26" i="8"/>
  <c r="H26" i="8"/>
  <c r="I26" i="8"/>
  <c r="J26" i="8"/>
  <c r="K26" i="8"/>
  <c r="L26" i="8"/>
  <c r="M26" i="8"/>
  <c r="N26" i="8"/>
  <c r="O26" i="8"/>
  <c r="P26" i="8"/>
  <c r="Q26" i="8"/>
  <c r="R26" i="8"/>
  <c r="S26" i="8"/>
  <c r="T26" i="8"/>
  <c r="U26" i="8"/>
  <c r="C27" i="8"/>
  <c r="D27" i="8"/>
  <c r="E27" i="8"/>
  <c r="F27" i="8"/>
  <c r="G27" i="8"/>
  <c r="H27" i="8"/>
  <c r="I27" i="8"/>
  <c r="J27" i="8"/>
  <c r="K27" i="8"/>
  <c r="L27" i="8"/>
  <c r="M27" i="8"/>
  <c r="N27" i="8"/>
  <c r="O27" i="8"/>
  <c r="P27" i="8"/>
  <c r="Q27" i="8"/>
  <c r="R27" i="8"/>
  <c r="S27" i="8"/>
  <c r="T27" i="8"/>
  <c r="U27" i="8"/>
  <c r="B28" i="8"/>
  <c r="C28" i="8"/>
  <c r="D28" i="8"/>
  <c r="E28" i="8"/>
  <c r="F28" i="8"/>
  <c r="G28" i="8"/>
  <c r="H28" i="8"/>
  <c r="I28" i="8"/>
  <c r="J28" i="8"/>
  <c r="K28" i="8"/>
  <c r="L28" i="8"/>
  <c r="M28" i="8"/>
  <c r="N28" i="8"/>
  <c r="O28" i="8"/>
  <c r="P28" i="8"/>
  <c r="Q28" i="8"/>
  <c r="R28" i="8"/>
  <c r="S28" i="8"/>
  <c r="B29" i="8"/>
  <c r="C29" i="8"/>
  <c r="D29" i="8"/>
  <c r="E29" i="8"/>
  <c r="F29" i="8"/>
  <c r="G29" i="8"/>
  <c r="H29" i="8"/>
  <c r="I29" i="8"/>
  <c r="J29" i="8"/>
  <c r="K29" i="8"/>
  <c r="L29" i="8"/>
  <c r="M29" i="8"/>
  <c r="N29" i="8"/>
  <c r="O29" i="8"/>
  <c r="P29" i="8"/>
  <c r="Q29" i="8"/>
  <c r="R29" i="8"/>
  <c r="S29" i="8"/>
  <c r="B30" i="8"/>
  <c r="C30" i="8"/>
  <c r="D30" i="8"/>
  <c r="E30" i="8"/>
  <c r="F30" i="8"/>
  <c r="G30" i="8"/>
  <c r="H30" i="8"/>
  <c r="I30" i="8"/>
  <c r="J30" i="8"/>
  <c r="K30" i="8"/>
  <c r="L30" i="8"/>
  <c r="M30" i="8"/>
  <c r="N30" i="8"/>
  <c r="O30" i="8"/>
  <c r="P30" i="8"/>
  <c r="Q30" i="8"/>
  <c r="R30" i="8"/>
  <c r="S30" i="8"/>
  <c r="T30" i="8"/>
  <c r="B31" i="8"/>
  <c r="C31" i="8"/>
  <c r="D31" i="8"/>
  <c r="E31" i="8"/>
  <c r="F31" i="8"/>
  <c r="G31" i="8"/>
  <c r="H31" i="8"/>
  <c r="I31" i="8"/>
  <c r="J31" i="8"/>
  <c r="K31" i="8"/>
  <c r="L31" i="8"/>
  <c r="M31" i="8"/>
  <c r="N31" i="8"/>
  <c r="O31" i="8"/>
  <c r="P31" i="8"/>
  <c r="Q31" i="8"/>
  <c r="R31" i="8"/>
  <c r="S31" i="8"/>
  <c r="T31" i="8"/>
  <c r="B32" i="8"/>
  <c r="C32" i="8"/>
  <c r="D32" i="8"/>
  <c r="E32" i="8"/>
  <c r="F32" i="8"/>
  <c r="G32" i="8"/>
  <c r="H32" i="8"/>
  <c r="I32" i="8"/>
  <c r="J32" i="8"/>
  <c r="K32" i="8"/>
  <c r="L32" i="8"/>
  <c r="M32" i="8"/>
  <c r="N32" i="8"/>
  <c r="O32" i="8"/>
  <c r="P32" i="8"/>
  <c r="Q32" i="8"/>
  <c r="R32" i="8"/>
  <c r="S32" i="8"/>
  <c r="T32" i="8"/>
  <c r="B33" i="8"/>
  <c r="C33" i="8"/>
  <c r="D33" i="8"/>
  <c r="E33" i="8"/>
  <c r="F33" i="8"/>
  <c r="G33" i="8"/>
  <c r="H33" i="8"/>
  <c r="I33" i="8"/>
  <c r="J33" i="8"/>
  <c r="K33" i="8"/>
  <c r="L33" i="8"/>
  <c r="M33" i="8"/>
  <c r="N33" i="8"/>
  <c r="O33" i="8"/>
  <c r="P33" i="8"/>
  <c r="Q33" i="8"/>
  <c r="R33" i="8"/>
  <c r="S33" i="8"/>
  <c r="T33" i="8"/>
  <c r="B34" i="8"/>
  <c r="C34" i="8"/>
  <c r="D34" i="8"/>
  <c r="E34" i="8"/>
  <c r="F34" i="8"/>
  <c r="G34" i="8"/>
  <c r="H34" i="8"/>
  <c r="I34" i="8"/>
  <c r="J34" i="8"/>
  <c r="K34" i="8"/>
  <c r="L34" i="8"/>
  <c r="M34" i="8"/>
  <c r="N34" i="8"/>
  <c r="O34" i="8"/>
  <c r="P34" i="8"/>
  <c r="Q34" i="8"/>
  <c r="R34" i="8"/>
  <c r="S34" i="8"/>
  <c r="T34" i="8"/>
  <c r="AH5" i="4"/>
  <c r="AH6" i="4"/>
  <c r="AH7" i="4"/>
  <c r="AH8" i="4"/>
  <c r="AH9" i="4"/>
  <c r="AH10" i="4"/>
  <c r="AH11" i="4"/>
  <c r="AH12" i="4"/>
  <c r="AH13" i="4"/>
  <c r="AH14" i="4"/>
  <c r="AH15" i="4"/>
  <c r="AH16" i="4"/>
  <c r="L17" i="4"/>
  <c r="M17" i="4"/>
  <c r="N17" i="4"/>
  <c r="O17" i="4"/>
  <c r="P17" i="4"/>
  <c r="Q17" i="4"/>
  <c r="R17" i="4"/>
  <c r="S17" i="4"/>
  <c r="T17" i="4"/>
  <c r="U17" i="4"/>
  <c r="V17" i="4"/>
  <c r="W17" i="4"/>
  <c r="X17" i="4"/>
  <c r="Y17" i="4"/>
  <c r="Z17" i="4"/>
  <c r="AA17" i="4"/>
  <c r="AB17" i="4"/>
  <c r="AC17" i="4"/>
  <c r="AD17" i="4"/>
  <c r="B22" i="4"/>
  <c r="C22" i="4"/>
  <c r="D22" i="4"/>
  <c r="D56" i="4"/>
  <c r="E22" i="4"/>
  <c r="E56" i="4"/>
  <c r="F22" i="4"/>
  <c r="G22" i="4"/>
  <c r="H22" i="4"/>
  <c r="H56" i="4"/>
  <c r="I22" i="4"/>
  <c r="J22" i="4"/>
  <c r="J56" i="4"/>
  <c r="K22" i="4"/>
  <c r="L22" i="4"/>
  <c r="M22" i="4"/>
  <c r="N22" i="4"/>
  <c r="O22" i="4"/>
  <c r="P22" i="4"/>
  <c r="AH22" i="4"/>
  <c r="B23" i="4"/>
  <c r="C23" i="4"/>
  <c r="D23" i="4"/>
  <c r="E23" i="4"/>
  <c r="E57" i="4"/>
  <c r="F23" i="4"/>
  <c r="G23" i="4"/>
  <c r="H23" i="4"/>
  <c r="I23" i="4"/>
  <c r="I57" i="4"/>
  <c r="J23" i="4"/>
  <c r="K23" i="4"/>
  <c r="L23" i="4"/>
  <c r="L34" i="4"/>
  <c r="M23" i="4"/>
  <c r="N23" i="4"/>
  <c r="O23" i="4"/>
  <c r="P23" i="4"/>
  <c r="Q23" i="4"/>
  <c r="R23" i="4"/>
  <c r="S23" i="4"/>
  <c r="T23" i="4"/>
  <c r="T34" i="4"/>
  <c r="U23" i="4"/>
  <c r="V23" i="4"/>
  <c r="B24" i="4"/>
  <c r="C24" i="4"/>
  <c r="D24" i="4"/>
  <c r="E24" i="4"/>
  <c r="E58" i="4"/>
  <c r="F24" i="4"/>
  <c r="F58" i="4"/>
  <c r="G24" i="4"/>
  <c r="H24" i="4"/>
  <c r="I24" i="4"/>
  <c r="I58" i="4"/>
  <c r="J24" i="4"/>
  <c r="J58" i="4"/>
  <c r="K24" i="4"/>
  <c r="L24" i="4"/>
  <c r="M24" i="4"/>
  <c r="N24" i="4"/>
  <c r="O24" i="4"/>
  <c r="P24" i="4"/>
  <c r="Q24" i="4"/>
  <c r="R24" i="4"/>
  <c r="B25" i="4"/>
  <c r="B59" i="4"/>
  <c r="C25" i="4"/>
  <c r="C59" i="4"/>
  <c r="D25" i="4"/>
  <c r="E25" i="4"/>
  <c r="F25" i="4"/>
  <c r="F34" i="4"/>
  <c r="G25" i="4"/>
  <c r="G59" i="4"/>
  <c r="H25" i="4"/>
  <c r="I25" i="4"/>
  <c r="J25" i="4"/>
  <c r="J59" i="4"/>
  <c r="K25" i="4"/>
  <c r="K59" i="4"/>
  <c r="L25" i="4"/>
  <c r="M25" i="4"/>
  <c r="N25" i="4"/>
  <c r="O25" i="4"/>
  <c r="P25" i="4"/>
  <c r="Q25" i="4"/>
  <c r="R25" i="4"/>
  <c r="S25" i="4"/>
  <c r="B26" i="4"/>
  <c r="C26" i="4"/>
  <c r="D26" i="4"/>
  <c r="E26" i="4"/>
  <c r="E60" i="4"/>
  <c r="F26" i="4"/>
  <c r="G26" i="4"/>
  <c r="H26" i="4"/>
  <c r="I26" i="4"/>
  <c r="I60" i="4"/>
  <c r="J26" i="4"/>
  <c r="K26" i="4"/>
  <c r="L26" i="4"/>
  <c r="M26" i="4"/>
  <c r="N26" i="4"/>
  <c r="O26" i="4"/>
  <c r="P26" i="4"/>
  <c r="Q26" i="4"/>
  <c r="R26" i="4"/>
  <c r="S26" i="4"/>
  <c r="B27" i="4"/>
  <c r="C27" i="4"/>
  <c r="D27" i="4"/>
  <c r="E27" i="4"/>
  <c r="E61" i="4"/>
  <c r="F27" i="4"/>
  <c r="F61" i="4"/>
  <c r="G27" i="4"/>
  <c r="H27" i="4"/>
  <c r="I27" i="4"/>
  <c r="I61" i="4"/>
  <c r="J27" i="4"/>
  <c r="K27" i="4"/>
  <c r="L27" i="4"/>
  <c r="M27" i="4"/>
  <c r="N27" i="4"/>
  <c r="O27" i="4"/>
  <c r="P27" i="4"/>
  <c r="Q27" i="4"/>
  <c r="R27" i="4"/>
  <c r="R34" i="4"/>
  <c r="S27" i="4"/>
  <c r="B28" i="4"/>
  <c r="C28" i="4"/>
  <c r="C62" i="4"/>
  <c r="D28" i="4"/>
  <c r="E28" i="4"/>
  <c r="F28" i="4"/>
  <c r="G28" i="4"/>
  <c r="G62" i="4"/>
  <c r="H28" i="4"/>
  <c r="I28" i="4"/>
  <c r="I62" i="4"/>
  <c r="J28" i="4"/>
  <c r="K28" i="4"/>
  <c r="K62" i="4"/>
  <c r="L28" i="4"/>
  <c r="M28" i="4"/>
  <c r="N28" i="4"/>
  <c r="O28" i="4"/>
  <c r="P28" i="4"/>
  <c r="Q28" i="4"/>
  <c r="R28" i="4"/>
  <c r="AH28" i="4"/>
  <c r="B29" i="4"/>
  <c r="C29" i="4"/>
  <c r="AH29" i="4"/>
  <c r="D29" i="4"/>
  <c r="E29" i="4"/>
  <c r="F29" i="4"/>
  <c r="G29" i="4"/>
  <c r="H29" i="4"/>
  <c r="I29" i="4"/>
  <c r="J29" i="4"/>
  <c r="K29" i="4"/>
  <c r="L29" i="4"/>
  <c r="M29" i="4"/>
  <c r="N29" i="4"/>
  <c r="O29" i="4"/>
  <c r="P29" i="4"/>
  <c r="Q29" i="4"/>
  <c r="R29" i="4"/>
  <c r="S29" i="4"/>
  <c r="B30" i="4"/>
  <c r="C30" i="4"/>
  <c r="D30" i="4"/>
  <c r="D64" i="4"/>
  <c r="E30" i="4"/>
  <c r="F30" i="4"/>
  <c r="F64" i="4"/>
  <c r="G30" i="4"/>
  <c r="H30" i="4"/>
  <c r="H64" i="4"/>
  <c r="I30" i="4"/>
  <c r="J30" i="4"/>
  <c r="J64" i="4"/>
  <c r="K30" i="4"/>
  <c r="L30" i="4"/>
  <c r="M30" i="4"/>
  <c r="N30" i="4"/>
  <c r="O30" i="4"/>
  <c r="P30" i="4"/>
  <c r="Q30" i="4"/>
  <c r="R30" i="4"/>
  <c r="S30" i="4"/>
  <c r="T30" i="4"/>
  <c r="B31" i="4"/>
  <c r="B65" i="4"/>
  <c r="C31" i="4"/>
  <c r="D31" i="4"/>
  <c r="E31" i="4"/>
  <c r="F31" i="4"/>
  <c r="F65" i="4"/>
  <c r="G31" i="4"/>
  <c r="H31" i="4"/>
  <c r="I31" i="4"/>
  <c r="J31" i="4"/>
  <c r="J65" i="4"/>
  <c r="K31" i="4"/>
  <c r="L31" i="4"/>
  <c r="M31" i="4"/>
  <c r="N31" i="4"/>
  <c r="O31" i="4"/>
  <c r="P31" i="4"/>
  <c r="Q31" i="4"/>
  <c r="R31" i="4"/>
  <c r="S31" i="4"/>
  <c r="T31" i="4"/>
  <c r="U31" i="4"/>
  <c r="AH31" i="4"/>
  <c r="B32" i="4"/>
  <c r="C32" i="4"/>
  <c r="D32" i="4"/>
  <c r="E32" i="4"/>
  <c r="F32" i="4"/>
  <c r="G32" i="4"/>
  <c r="H32" i="4"/>
  <c r="I32" i="4"/>
  <c r="J32" i="4"/>
  <c r="K32" i="4"/>
  <c r="L32" i="4"/>
  <c r="M32" i="4"/>
  <c r="N32" i="4"/>
  <c r="O32" i="4"/>
  <c r="P32" i="4"/>
  <c r="Q32" i="4"/>
  <c r="R32" i="4"/>
  <c r="S32" i="4"/>
  <c r="T32" i="4"/>
  <c r="U32" i="4"/>
  <c r="V32" i="4"/>
  <c r="W32" i="4"/>
  <c r="W34" i="4"/>
  <c r="AD32" i="4"/>
  <c r="B33" i="4"/>
  <c r="C33" i="4"/>
  <c r="D33" i="4"/>
  <c r="D67" i="4"/>
  <c r="E33" i="4"/>
  <c r="F33" i="4"/>
  <c r="F67" i="4"/>
  <c r="G33" i="4"/>
  <c r="G67" i="4"/>
  <c r="H33" i="4"/>
  <c r="I33" i="4"/>
  <c r="J33" i="4"/>
  <c r="J67" i="4"/>
  <c r="K33" i="4"/>
  <c r="L33" i="4"/>
  <c r="M33" i="4"/>
  <c r="N33" i="4"/>
  <c r="O33" i="4"/>
  <c r="P33" i="4"/>
  <c r="Q33" i="4"/>
  <c r="R33" i="4"/>
  <c r="S33" i="4"/>
  <c r="V33" i="4"/>
  <c r="V34" i="4"/>
  <c r="W33" i="4"/>
  <c r="AD33" i="4"/>
  <c r="J34" i="4"/>
  <c r="P34" i="4"/>
  <c r="U34" i="4"/>
  <c r="X34" i="4"/>
  <c r="Y34" i="4"/>
  <c r="Z34" i="4"/>
  <c r="AA34" i="4"/>
  <c r="AB34" i="4"/>
  <c r="AC34" i="4"/>
  <c r="AD34" i="4"/>
  <c r="B39" i="4"/>
  <c r="B73" i="4"/>
  <c r="C39" i="4"/>
  <c r="D39" i="4"/>
  <c r="E39" i="4"/>
  <c r="F39" i="4"/>
  <c r="F73" i="4"/>
  <c r="G39" i="4"/>
  <c r="H39" i="4"/>
  <c r="I39" i="4"/>
  <c r="J39" i="4"/>
  <c r="J73" i="4"/>
  <c r="K39" i="4"/>
  <c r="L39" i="4"/>
  <c r="M39" i="4"/>
  <c r="N39" i="4"/>
  <c r="O39" i="4"/>
  <c r="P39" i="4"/>
  <c r="Q39" i="4"/>
  <c r="R39" i="4"/>
  <c r="S39" i="4"/>
  <c r="T39" i="4"/>
  <c r="U39" i="4"/>
  <c r="V39" i="4"/>
  <c r="W39" i="4"/>
  <c r="X39" i="4"/>
  <c r="Y39" i="4"/>
  <c r="Z39" i="4"/>
  <c r="AA39" i="4"/>
  <c r="AB39" i="4"/>
  <c r="AC39" i="4"/>
  <c r="AD39" i="4"/>
  <c r="AE39" i="4"/>
  <c r="B40" i="4"/>
  <c r="C40" i="4"/>
  <c r="C74" i="4"/>
  <c r="D40" i="4"/>
  <c r="E40" i="4"/>
  <c r="E74" i="4"/>
  <c r="F40" i="4"/>
  <c r="G40" i="4"/>
  <c r="H40" i="4"/>
  <c r="I40" i="4"/>
  <c r="I74" i="4"/>
  <c r="J40" i="4"/>
  <c r="K40" i="4"/>
  <c r="K74" i="4"/>
  <c r="L40" i="4"/>
  <c r="M40" i="4"/>
  <c r="N40" i="4"/>
  <c r="O40" i="4"/>
  <c r="P40" i="4"/>
  <c r="Q40" i="4"/>
  <c r="R40" i="4"/>
  <c r="S40" i="4"/>
  <c r="T40" i="4"/>
  <c r="U40" i="4"/>
  <c r="V40" i="4"/>
  <c r="W40" i="4"/>
  <c r="X40" i="4"/>
  <c r="Y40" i="4"/>
  <c r="Z40" i="4"/>
  <c r="AA40" i="4"/>
  <c r="AB40" i="4"/>
  <c r="AC40" i="4"/>
  <c r="AD40" i="4"/>
  <c r="AE40" i="4"/>
  <c r="B41" i="4"/>
  <c r="C41" i="4"/>
  <c r="C75" i="4"/>
  <c r="D41" i="4"/>
  <c r="E41" i="4"/>
  <c r="F41" i="4"/>
  <c r="F75" i="4"/>
  <c r="G41" i="4"/>
  <c r="H41" i="4"/>
  <c r="I41" i="4"/>
  <c r="J41" i="4"/>
  <c r="J75" i="4"/>
  <c r="K41" i="4"/>
  <c r="L41" i="4"/>
  <c r="M41" i="4"/>
  <c r="N41" i="4"/>
  <c r="O41" i="4"/>
  <c r="P41" i="4"/>
  <c r="Q41" i="4"/>
  <c r="R41" i="4"/>
  <c r="S41" i="4"/>
  <c r="T41" i="4"/>
  <c r="U41" i="4"/>
  <c r="V41" i="4"/>
  <c r="W41" i="4"/>
  <c r="X41" i="4"/>
  <c r="Y41" i="4"/>
  <c r="Z41" i="4"/>
  <c r="AA41" i="4"/>
  <c r="AB41" i="4"/>
  <c r="AC41" i="4"/>
  <c r="AD41" i="4"/>
  <c r="AE41" i="4"/>
  <c r="B42" i="4"/>
  <c r="C42" i="4"/>
  <c r="C76" i="4"/>
  <c r="D42" i="4"/>
  <c r="E42" i="4"/>
  <c r="E76" i="4"/>
  <c r="F42" i="4"/>
  <c r="G42" i="4"/>
  <c r="G76" i="4"/>
  <c r="H42" i="4"/>
  <c r="I42" i="4"/>
  <c r="J42" i="4"/>
  <c r="K42" i="4"/>
  <c r="K76" i="4"/>
  <c r="L42" i="4"/>
  <c r="M42" i="4"/>
  <c r="N42" i="4"/>
  <c r="O42" i="4"/>
  <c r="P42" i="4"/>
  <c r="Q42" i="4"/>
  <c r="R42" i="4"/>
  <c r="S42" i="4"/>
  <c r="T42" i="4"/>
  <c r="U42" i="4"/>
  <c r="V42" i="4"/>
  <c r="W42" i="4"/>
  <c r="X42" i="4"/>
  <c r="Y42" i="4"/>
  <c r="Z42" i="4"/>
  <c r="AA42" i="4"/>
  <c r="AB42" i="4"/>
  <c r="AC42" i="4"/>
  <c r="AD42" i="4"/>
  <c r="AE42" i="4"/>
  <c r="B43" i="4"/>
  <c r="B77" i="4"/>
  <c r="C43" i="4"/>
  <c r="D43" i="4"/>
  <c r="E43" i="4"/>
  <c r="F43" i="4"/>
  <c r="F77" i="4"/>
  <c r="G43" i="4"/>
  <c r="H43" i="4"/>
  <c r="I43" i="4"/>
  <c r="J43" i="4"/>
  <c r="J77" i="4"/>
  <c r="K43" i="4"/>
  <c r="L43" i="4"/>
  <c r="M43" i="4"/>
  <c r="N43" i="4"/>
  <c r="O43" i="4"/>
  <c r="P43" i="4"/>
  <c r="Q43" i="4"/>
  <c r="R43" i="4"/>
  <c r="S43" i="4"/>
  <c r="T43" i="4"/>
  <c r="U43" i="4"/>
  <c r="V43" i="4"/>
  <c r="W43" i="4"/>
  <c r="X43" i="4"/>
  <c r="Y43" i="4"/>
  <c r="Z43" i="4"/>
  <c r="AA43" i="4"/>
  <c r="AB43" i="4"/>
  <c r="AC43" i="4"/>
  <c r="AD43" i="4"/>
  <c r="AE43" i="4"/>
  <c r="B44" i="4"/>
  <c r="B78" i="4"/>
  <c r="C44" i="4"/>
  <c r="C78" i="4"/>
  <c r="D44" i="4"/>
  <c r="E44" i="4"/>
  <c r="F44" i="4"/>
  <c r="F78" i="4"/>
  <c r="G44" i="4"/>
  <c r="H44" i="4"/>
  <c r="I44" i="4"/>
  <c r="I78" i="4"/>
  <c r="J44" i="4"/>
  <c r="J78" i="4"/>
  <c r="K44" i="4"/>
  <c r="K78" i="4"/>
  <c r="L44" i="4"/>
  <c r="M44" i="4"/>
  <c r="N44" i="4"/>
  <c r="O44" i="4"/>
  <c r="P44" i="4"/>
  <c r="Q44" i="4"/>
  <c r="R44" i="4"/>
  <c r="S44" i="4"/>
  <c r="T44" i="4"/>
  <c r="U44" i="4"/>
  <c r="V44" i="4"/>
  <c r="W44" i="4"/>
  <c r="X44" i="4"/>
  <c r="Y44" i="4"/>
  <c r="Z44" i="4"/>
  <c r="AA44" i="4"/>
  <c r="AB44" i="4"/>
  <c r="AC44" i="4"/>
  <c r="AD44" i="4"/>
  <c r="B45" i="4"/>
  <c r="C45" i="4"/>
  <c r="D45" i="4"/>
  <c r="D79" i="4"/>
  <c r="E45" i="4"/>
  <c r="F45" i="4"/>
  <c r="G45" i="4"/>
  <c r="G79" i="4"/>
  <c r="H45" i="4"/>
  <c r="H79" i="4"/>
  <c r="I45" i="4"/>
  <c r="J45" i="4"/>
  <c r="K45" i="4"/>
  <c r="K79" i="4"/>
  <c r="L45" i="4"/>
  <c r="M45" i="4"/>
  <c r="N45" i="4"/>
  <c r="O45" i="4"/>
  <c r="P45" i="4"/>
  <c r="Q45" i="4"/>
  <c r="R45" i="4"/>
  <c r="S45" i="4"/>
  <c r="T45" i="4"/>
  <c r="U45" i="4"/>
  <c r="V45" i="4"/>
  <c r="W45" i="4"/>
  <c r="X45" i="4"/>
  <c r="Y45" i="4"/>
  <c r="Z45" i="4"/>
  <c r="AA45" i="4"/>
  <c r="AB45" i="4"/>
  <c r="AC45" i="4"/>
  <c r="B46" i="4"/>
  <c r="C46" i="4"/>
  <c r="D46" i="4"/>
  <c r="E46" i="4"/>
  <c r="E80" i="4"/>
  <c r="F46" i="4"/>
  <c r="G46" i="4"/>
  <c r="H46" i="4"/>
  <c r="I46" i="4"/>
  <c r="I80" i="4"/>
  <c r="J46" i="4"/>
  <c r="K46" i="4"/>
  <c r="L46" i="4"/>
  <c r="M46" i="4"/>
  <c r="N46" i="4"/>
  <c r="O46" i="4"/>
  <c r="P46" i="4"/>
  <c r="Q46" i="4"/>
  <c r="R46" i="4"/>
  <c r="S46" i="4"/>
  <c r="T46" i="4"/>
  <c r="U46" i="4"/>
  <c r="V46" i="4"/>
  <c r="W46" i="4"/>
  <c r="X46" i="4"/>
  <c r="Y46" i="4"/>
  <c r="Z46" i="4"/>
  <c r="AA46" i="4"/>
  <c r="AB46" i="4"/>
  <c r="AC46" i="4"/>
  <c r="AD46" i="4"/>
  <c r="B47" i="4"/>
  <c r="C47"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H47" i="4"/>
  <c r="B48" i="4"/>
  <c r="C48" i="4"/>
  <c r="C82" i="4"/>
  <c r="D48" i="4"/>
  <c r="E48" i="4"/>
  <c r="F48" i="4"/>
  <c r="G48" i="4"/>
  <c r="G82" i="4"/>
  <c r="H48" i="4"/>
  <c r="I48" i="4"/>
  <c r="J48" i="4"/>
  <c r="K48" i="4"/>
  <c r="K82" i="4"/>
  <c r="L48" i="4"/>
  <c r="M48" i="4"/>
  <c r="N48" i="4"/>
  <c r="O48" i="4"/>
  <c r="P48" i="4"/>
  <c r="Q48" i="4"/>
  <c r="R48" i="4"/>
  <c r="S48" i="4"/>
  <c r="T48" i="4"/>
  <c r="U48" i="4"/>
  <c r="V48" i="4"/>
  <c r="W48" i="4"/>
  <c r="X48" i="4"/>
  <c r="Y48" i="4"/>
  <c r="Z48" i="4"/>
  <c r="AA48" i="4"/>
  <c r="AB48" i="4"/>
  <c r="AC48" i="4"/>
  <c r="AD48" i="4"/>
  <c r="AH48" i="4"/>
  <c r="B49" i="4"/>
  <c r="C49" i="4"/>
  <c r="D49" i="4"/>
  <c r="AH49" i="4"/>
  <c r="E49" i="4"/>
  <c r="F49" i="4"/>
  <c r="G49" i="4"/>
  <c r="H49" i="4"/>
  <c r="H83" i="4"/>
  <c r="I49" i="4"/>
  <c r="J49" i="4"/>
  <c r="K49" i="4"/>
  <c r="L49" i="4"/>
  <c r="M49" i="4"/>
  <c r="N49" i="4"/>
  <c r="O49" i="4"/>
  <c r="P49" i="4"/>
  <c r="Q49" i="4"/>
  <c r="R49" i="4"/>
  <c r="S49" i="4"/>
  <c r="T49" i="4"/>
  <c r="U49" i="4"/>
  <c r="V49" i="4"/>
  <c r="W49" i="4"/>
  <c r="X49" i="4"/>
  <c r="Y49" i="4"/>
  <c r="Z49" i="4"/>
  <c r="AA49" i="4"/>
  <c r="AB49" i="4"/>
  <c r="AC49" i="4"/>
  <c r="AD49" i="4"/>
  <c r="B50" i="4"/>
  <c r="C50" i="4"/>
  <c r="D50" i="4"/>
  <c r="E50" i="4"/>
  <c r="F50" i="4"/>
  <c r="G50" i="4"/>
  <c r="H50" i="4"/>
  <c r="I50" i="4"/>
  <c r="J50" i="4"/>
  <c r="K50" i="4"/>
  <c r="L50" i="4"/>
  <c r="M50" i="4"/>
  <c r="N50" i="4"/>
  <c r="O50" i="4"/>
  <c r="P50" i="4"/>
  <c r="Q50" i="4"/>
  <c r="R50" i="4"/>
  <c r="S50" i="4"/>
  <c r="T50" i="4"/>
  <c r="U50" i="4"/>
  <c r="V50" i="4"/>
  <c r="W50" i="4"/>
  <c r="X50" i="4"/>
  <c r="Y50" i="4"/>
  <c r="Z50" i="4"/>
  <c r="AA50" i="4"/>
  <c r="AB50" i="4"/>
  <c r="AC50" i="4"/>
  <c r="AD50" i="4"/>
  <c r="B56" i="4"/>
  <c r="C56" i="4"/>
  <c r="F56" i="4"/>
  <c r="G56" i="4"/>
  <c r="K56" i="4"/>
  <c r="B57" i="4"/>
  <c r="C57" i="4"/>
  <c r="D57" i="4"/>
  <c r="F57" i="4"/>
  <c r="G57" i="4"/>
  <c r="J57" i="4"/>
  <c r="K57" i="4"/>
  <c r="C58" i="4"/>
  <c r="D58" i="4"/>
  <c r="G58" i="4"/>
  <c r="H58" i="4"/>
  <c r="K58" i="4"/>
  <c r="D59" i="4"/>
  <c r="E59" i="4"/>
  <c r="F59" i="4"/>
  <c r="H59" i="4"/>
  <c r="I59" i="4"/>
  <c r="B60" i="4"/>
  <c r="C60" i="4"/>
  <c r="D60" i="4"/>
  <c r="F60" i="4"/>
  <c r="G60" i="4"/>
  <c r="H60" i="4"/>
  <c r="J60" i="4"/>
  <c r="K60" i="4"/>
  <c r="C61" i="4"/>
  <c r="D61" i="4"/>
  <c r="G61" i="4"/>
  <c r="H61" i="4"/>
  <c r="J61" i="4"/>
  <c r="K61" i="4"/>
  <c r="B62" i="4"/>
  <c r="D62" i="4"/>
  <c r="E62" i="4"/>
  <c r="F62" i="4"/>
  <c r="H62" i="4"/>
  <c r="J62" i="4"/>
  <c r="B63" i="4"/>
  <c r="C63" i="4"/>
  <c r="D63" i="4"/>
  <c r="E63" i="4"/>
  <c r="F63" i="4"/>
  <c r="G63" i="4"/>
  <c r="H63" i="4"/>
  <c r="I63" i="4"/>
  <c r="J63" i="4"/>
  <c r="K63" i="4"/>
  <c r="C64" i="4"/>
  <c r="E64" i="4"/>
  <c r="G64" i="4"/>
  <c r="I64" i="4"/>
  <c r="K64" i="4"/>
  <c r="C65" i="4"/>
  <c r="D65" i="4"/>
  <c r="E65" i="4"/>
  <c r="G65" i="4"/>
  <c r="H65" i="4"/>
  <c r="I65" i="4"/>
  <c r="K65" i="4"/>
  <c r="B66" i="4"/>
  <c r="C66" i="4"/>
  <c r="D66" i="4"/>
  <c r="E66" i="4"/>
  <c r="F66" i="4"/>
  <c r="G66" i="4"/>
  <c r="H66" i="4"/>
  <c r="I66" i="4"/>
  <c r="J66" i="4"/>
  <c r="K66" i="4"/>
  <c r="C67" i="4"/>
  <c r="E67" i="4"/>
  <c r="H67" i="4"/>
  <c r="I67" i="4"/>
  <c r="K67" i="4"/>
  <c r="B72" i="4"/>
  <c r="C72" i="4"/>
  <c r="D72" i="4"/>
  <c r="E72" i="4"/>
  <c r="F72" i="4"/>
  <c r="G72" i="4"/>
  <c r="H72" i="4"/>
  <c r="I72" i="4"/>
  <c r="J72" i="4"/>
  <c r="K72" i="4"/>
  <c r="C73" i="4"/>
  <c r="D73" i="4"/>
  <c r="E73" i="4"/>
  <c r="G73" i="4"/>
  <c r="H73" i="4"/>
  <c r="I73" i="4"/>
  <c r="K73" i="4"/>
  <c r="B74" i="4"/>
  <c r="D74" i="4"/>
  <c r="F74" i="4"/>
  <c r="G74" i="4"/>
  <c r="H74" i="4"/>
  <c r="J74" i="4"/>
  <c r="D75" i="4"/>
  <c r="E75" i="4"/>
  <c r="G75" i="4"/>
  <c r="H75" i="4"/>
  <c r="I75" i="4"/>
  <c r="K75" i="4"/>
  <c r="B76" i="4"/>
  <c r="D76" i="4"/>
  <c r="F76" i="4"/>
  <c r="H76" i="4"/>
  <c r="I76" i="4"/>
  <c r="J76" i="4"/>
  <c r="C77" i="4"/>
  <c r="D77" i="4"/>
  <c r="E77" i="4"/>
  <c r="G77" i="4"/>
  <c r="H77" i="4"/>
  <c r="I77" i="4"/>
  <c r="K77" i="4"/>
  <c r="D78" i="4"/>
  <c r="G78" i="4"/>
  <c r="H78" i="4"/>
  <c r="B79" i="4"/>
  <c r="E79" i="4"/>
  <c r="F79" i="4"/>
  <c r="I79" i="4"/>
  <c r="J79" i="4"/>
  <c r="B80" i="4"/>
  <c r="C80" i="4"/>
  <c r="D80" i="4"/>
  <c r="F80" i="4"/>
  <c r="G80" i="4"/>
  <c r="H80" i="4"/>
  <c r="J80" i="4"/>
  <c r="K80" i="4"/>
  <c r="B81" i="4"/>
  <c r="C81" i="4"/>
  <c r="D81" i="4"/>
  <c r="E81" i="4"/>
  <c r="F81" i="4"/>
  <c r="G81" i="4"/>
  <c r="H81" i="4"/>
  <c r="I81" i="4"/>
  <c r="J81" i="4"/>
  <c r="K81" i="4"/>
  <c r="B82" i="4"/>
  <c r="D82" i="4"/>
  <c r="E82" i="4"/>
  <c r="F82" i="4"/>
  <c r="H82" i="4"/>
  <c r="I82" i="4"/>
  <c r="J82" i="4"/>
  <c r="B83" i="4"/>
  <c r="C83" i="4"/>
  <c r="E83" i="4"/>
  <c r="F83" i="4"/>
  <c r="G83" i="4"/>
  <c r="I83" i="4"/>
  <c r="J83" i="4"/>
  <c r="K83" i="4"/>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C22" i="3"/>
  <c r="D22" i="3"/>
  <c r="E22" i="3"/>
  <c r="F22" i="3"/>
  <c r="G22" i="3"/>
  <c r="H22" i="3"/>
  <c r="I22" i="3"/>
  <c r="J22" i="3"/>
  <c r="K22" i="3"/>
  <c r="L22" i="3"/>
  <c r="M22" i="3"/>
  <c r="N22" i="3"/>
  <c r="O22" i="3"/>
  <c r="P22" i="3"/>
  <c r="Q22" i="3"/>
  <c r="R22" i="3"/>
  <c r="S22" i="3"/>
  <c r="T22" i="3"/>
  <c r="U22" i="3"/>
  <c r="V22" i="3"/>
  <c r="W22" i="3"/>
  <c r="X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B25"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B26"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B27"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B28"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B29"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B30"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B32" i="3"/>
  <c r="C32"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B33" i="3"/>
  <c r="C33"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CM7" i="5"/>
  <c r="CM8" i="5"/>
  <c r="CM9" i="5"/>
  <c r="CM10" i="5"/>
  <c r="CM11" i="5"/>
  <c r="CM12" i="5"/>
  <c r="B24" i="5"/>
  <c r="C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BN24" i="5"/>
  <c r="BO24" i="5"/>
  <c r="BP24" i="5"/>
  <c r="BQ24" i="5"/>
  <c r="BR24" i="5"/>
  <c r="BS24" i="5"/>
  <c r="BT24" i="5"/>
  <c r="BU24" i="5"/>
  <c r="BV24" i="5"/>
  <c r="BW24" i="5"/>
  <c r="BX24" i="5"/>
  <c r="BY24" i="5"/>
  <c r="BZ24" i="5"/>
  <c r="CA24" i="5"/>
  <c r="CB24" i="5"/>
  <c r="CC24" i="5"/>
  <c r="CD24" i="5"/>
  <c r="CE24" i="5"/>
  <c r="CF24" i="5"/>
  <c r="CG24" i="5"/>
  <c r="CH24" i="5"/>
  <c r="CI24" i="5"/>
  <c r="B25" i="5"/>
  <c r="C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BN25" i="5"/>
  <c r="BO25" i="5"/>
  <c r="BP25" i="5"/>
  <c r="BQ25" i="5"/>
  <c r="BR25" i="5"/>
  <c r="BS25" i="5"/>
  <c r="BT25" i="5"/>
  <c r="BU25" i="5"/>
  <c r="BV25" i="5"/>
  <c r="BW25" i="5"/>
  <c r="BX25" i="5"/>
  <c r="BY25" i="5"/>
  <c r="BZ25" i="5"/>
  <c r="CA25" i="5"/>
  <c r="CB25" i="5"/>
  <c r="CC25" i="5"/>
  <c r="CD25" i="5"/>
  <c r="CE25" i="5"/>
  <c r="CF25" i="5"/>
  <c r="CG25" i="5"/>
  <c r="CH25" i="5"/>
  <c r="CI25" i="5"/>
  <c r="B26"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B27" i="5"/>
  <c r="CC27" i="5"/>
  <c r="CD27" i="5"/>
  <c r="CE27" i="5"/>
  <c r="CF27" i="5"/>
  <c r="CG27" i="5"/>
  <c r="CH27" i="5"/>
  <c r="CI27" i="5"/>
  <c r="B28"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B29"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H29" i="5"/>
  <c r="AI29"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BN29" i="5"/>
  <c r="BO29" i="5"/>
  <c r="BP29" i="5"/>
  <c r="BQ29" i="5"/>
  <c r="BR29" i="5"/>
  <c r="BS29" i="5"/>
  <c r="BT29" i="5"/>
  <c r="BU29" i="5"/>
  <c r="BV29" i="5"/>
  <c r="BW29" i="5"/>
  <c r="BX29" i="5"/>
  <c r="BY29" i="5"/>
  <c r="BZ29" i="5"/>
  <c r="CA29" i="5"/>
  <c r="CB29" i="5"/>
  <c r="CC29" i="5"/>
  <c r="CD29" i="5"/>
  <c r="CE29" i="5"/>
  <c r="CF29" i="5"/>
  <c r="CG29" i="5"/>
  <c r="CH29" i="5"/>
  <c r="B30"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B31"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BN31" i="5"/>
  <c r="BO31" i="5"/>
  <c r="BP31" i="5"/>
  <c r="BQ31" i="5"/>
  <c r="BR31" i="5"/>
  <c r="BS31" i="5"/>
  <c r="BT31" i="5"/>
  <c r="BU31" i="5"/>
  <c r="BV31" i="5"/>
  <c r="BW31" i="5"/>
  <c r="BX31" i="5"/>
  <c r="BY31" i="5"/>
  <c r="BZ31" i="5"/>
  <c r="CA31" i="5"/>
  <c r="CB31" i="5"/>
  <c r="CC31" i="5"/>
  <c r="CD31" i="5"/>
  <c r="CE31" i="5"/>
  <c r="CF31" i="5"/>
  <c r="CG31" i="5"/>
  <c r="CH31" i="5"/>
  <c r="B32"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BN32" i="5"/>
  <c r="BO32" i="5"/>
  <c r="BP32" i="5"/>
  <c r="BQ32" i="5"/>
  <c r="BR32" i="5"/>
  <c r="BS32" i="5"/>
  <c r="BT32" i="5"/>
  <c r="BU32" i="5"/>
  <c r="BV32" i="5"/>
  <c r="BW32" i="5"/>
  <c r="BX32" i="5"/>
  <c r="BY32" i="5"/>
  <c r="BZ32" i="5"/>
  <c r="CA32" i="5"/>
  <c r="CB32" i="5"/>
  <c r="CC32" i="5"/>
  <c r="CD32" i="5"/>
  <c r="CE32" i="5"/>
  <c r="CF32" i="5"/>
  <c r="CG32" i="5"/>
  <c r="CH32"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BN34" i="5"/>
  <c r="BO34" i="5"/>
  <c r="BP34" i="5"/>
  <c r="BQ34" i="5"/>
  <c r="BR34" i="5"/>
  <c r="BS34" i="5"/>
  <c r="BT34" i="5"/>
  <c r="BU34" i="5"/>
  <c r="BV34" i="5"/>
  <c r="BW34" i="5"/>
  <c r="BX34" i="5"/>
  <c r="BY34" i="5"/>
  <c r="BZ34" i="5"/>
  <c r="CA34" i="5"/>
  <c r="CB34" i="5"/>
  <c r="CC34" i="5"/>
  <c r="CD34" i="5"/>
  <c r="CE34" i="5"/>
  <c r="CF34" i="5"/>
  <c r="CG34" i="5"/>
  <c r="CH34" i="5"/>
  <c r="CI34" i="5"/>
  <c r="B35"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BN35" i="5"/>
  <c r="BO35" i="5"/>
  <c r="BP35" i="5"/>
  <c r="BQ35" i="5"/>
  <c r="BR35" i="5"/>
  <c r="BS35" i="5"/>
  <c r="BT35" i="5"/>
  <c r="BU35" i="5"/>
  <c r="BV35" i="5"/>
  <c r="BW35" i="5"/>
  <c r="BX35" i="5"/>
  <c r="BY35" i="5"/>
  <c r="BZ35" i="5"/>
  <c r="CA35" i="5"/>
  <c r="CB35" i="5"/>
  <c r="CC35" i="5"/>
  <c r="CD35" i="5"/>
  <c r="CE35" i="5"/>
  <c r="CF35" i="5"/>
  <c r="CG35" i="5"/>
  <c r="CH35" i="5"/>
  <c r="CI35" i="5"/>
  <c r="B36"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BN36" i="5"/>
  <c r="BO36" i="5"/>
  <c r="BP36" i="5"/>
  <c r="BQ36" i="5"/>
  <c r="BR36" i="5"/>
  <c r="BS36" i="5"/>
  <c r="BT36" i="5"/>
  <c r="BU36" i="5"/>
  <c r="BV36" i="5"/>
  <c r="BW36" i="5"/>
  <c r="BX36" i="5"/>
  <c r="BY36" i="5"/>
  <c r="BZ36" i="5"/>
  <c r="CA36" i="5"/>
  <c r="CB36" i="5"/>
  <c r="CC36" i="5"/>
  <c r="CD36" i="5"/>
  <c r="CE36" i="5"/>
  <c r="CF36" i="5"/>
  <c r="CG36" i="5"/>
  <c r="CH36" i="5"/>
  <c r="B38"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BN38" i="5"/>
  <c r="BO38" i="5"/>
  <c r="BP38" i="5"/>
  <c r="BQ38" i="5"/>
  <c r="BR38" i="5"/>
  <c r="BS38" i="5"/>
  <c r="BT38" i="5"/>
  <c r="BU38" i="5"/>
  <c r="BV38" i="5"/>
  <c r="BW38" i="5"/>
  <c r="BX38" i="5"/>
  <c r="BY38" i="5"/>
  <c r="BZ38" i="5"/>
  <c r="CA38" i="5"/>
  <c r="CB38" i="5"/>
  <c r="CC38" i="5"/>
  <c r="CD38" i="5"/>
  <c r="CE38" i="5"/>
  <c r="CF38" i="5"/>
  <c r="CG38" i="5"/>
  <c r="CH38" i="5"/>
  <c r="B39"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BN39" i="5"/>
  <c r="BO39" i="5"/>
  <c r="BP39" i="5"/>
  <c r="BQ39" i="5"/>
  <c r="BR39" i="5"/>
  <c r="BS39" i="5"/>
  <c r="BT39" i="5"/>
  <c r="BU39" i="5"/>
  <c r="BV39" i="5"/>
  <c r="BW39" i="5"/>
  <c r="BX39" i="5"/>
  <c r="BY39" i="5"/>
  <c r="BZ39" i="5"/>
  <c r="CA39" i="5"/>
  <c r="CB39" i="5"/>
  <c r="CC39" i="5"/>
  <c r="CD39" i="5"/>
  <c r="CE39" i="5"/>
  <c r="CF39" i="5"/>
  <c r="CG39" i="5"/>
  <c r="CH39" i="5"/>
  <c r="I126" i="5"/>
  <c r="J126" i="5"/>
  <c r="K126" i="5"/>
  <c r="L126" i="5"/>
  <c r="M126" i="5"/>
  <c r="I127" i="5"/>
  <c r="J127" i="5"/>
  <c r="K127" i="5"/>
  <c r="L127" i="5"/>
  <c r="M127" i="5"/>
  <c r="I128" i="5"/>
  <c r="J128" i="5"/>
  <c r="K128" i="5"/>
  <c r="L128" i="5"/>
  <c r="M128" i="5"/>
  <c r="I129" i="5"/>
  <c r="J129" i="5"/>
  <c r="K129" i="5"/>
  <c r="L129" i="5"/>
  <c r="M129" i="5"/>
  <c r="I130" i="5"/>
  <c r="J130" i="5"/>
  <c r="K130" i="5"/>
  <c r="L130" i="5"/>
  <c r="M130" i="5"/>
  <c r="I131" i="5"/>
  <c r="J131" i="5"/>
  <c r="K131" i="5"/>
  <c r="L131" i="5"/>
  <c r="M131" i="5"/>
  <c r="I132" i="5"/>
  <c r="J132" i="5"/>
  <c r="K132" i="5"/>
  <c r="L132" i="5"/>
  <c r="M132" i="5"/>
  <c r="I133" i="5"/>
  <c r="J133" i="5"/>
  <c r="K133" i="5"/>
  <c r="L133" i="5"/>
  <c r="M133" i="5"/>
  <c r="I134" i="5"/>
  <c r="J134" i="5"/>
  <c r="K134" i="5"/>
  <c r="L134" i="5"/>
  <c r="M134" i="5"/>
  <c r="I135" i="5"/>
  <c r="J135" i="5"/>
  <c r="K135" i="5"/>
  <c r="L135" i="5"/>
  <c r="M135" i="5"/>
  <c r="I136" i="5"/>
  <c r="K136" i="5"/>
  <c r="L136" i="5"/>
  <c r="M136" i="5"/>
  <c r="I137" i="5"/>
  <c r="K137" i="5"/>
  <c r="L137" i="5"/>
  <c r="M137" i="5"/>
  <c r="I138" i="5"/>
  <c r="K138" i="5"/>
  <c r="L138" i="5"/>
  <c r="M138" i="5"/>
  <c r="I139" i="5"/>
  <c r="K139" i="5"/>
  <c r="L139" i="5"/>
  <c r="M139" i="5"/>
  <c r="N139" i="5"/>
  <c r="K140" i="5"/>
  <c r="L140" i="5"/>
  <c r="M140" i="5"/>
  <c r="K141" i="5"/>
  <c r="L141" i="5"/>
  <c r="M141" i="5"/>
  <c r="H144" i="5"/>
  <c r="CK8" i="2"/>
  <c r="CK9" i="2"/>
  <c r="CK10" i="2"/>
  <c r="CK11" i="2"/>
  <c r="CK12" i="2"/>
  <c r="CK13" i="2"/>
  <c r="CK14" i="2"/>
  <c r="CK15" i="2"/>
  <c r="CK16" i="2"/>
  <c r="CK17" i="2"/>
  <c r="CK18" i="2"/>
  <c r="CK19" i="2"/>
  <c r="C20" i="2"/>
  <c r="D20" i="2"/>
  <c r="E20" i="2"/>
  <c r="F20" i="2"/>
  <c r="G20" i="2"/>
  <c r="H20" i="2"/>
  <c r="I20" i="2"/>
  <c r="J20" i="2"/>
  <c r="K20" i="2"/>
  <c r="L20" i="2"/>
  <c r="M20" i="2"/>
  <c r="N20" i="2"/>
  <c r="O20"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21" i="2"/>
  <c r="D21" i="2"/>
  <c r="E21"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22" i="2"/>
  <c r="D22" i="2"/>
  <c r="E22" i="2"/>
  <c r="F22" i="2"/>
  <c r="G22" i="2"/>
  <c r="H22" i="2"/>
  <c r="I22" i="2"/>
  <c r="J22" i="2"/>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23" i="2"/>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B24" i="2"/>
  <c r="C24" i="2"/>
  <c r="D24" i="2"/>
  <c r="E24"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B25" i="2"/>
  <c r="C25" i="2"/>
  <c r="D25" i="2"/>
  <c r="E25"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B26" i="2"/>
  <c r="C26" i="2"/>
  <c r="D26" i="2"/>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B27" i="2"/>
  <c r="C27" i="2"/>
  <c r="D27"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K35" i="2"/>
  <c r="CK36" i="2"/>
  <c r="CK37" i="2"/>
  <c r="CK38" i="2"/>
  <c r="CK39" i="2"/>
  <c r="CK40" i="2"/>
  <c r="CK41" i="2"/>
  <c r="CK42" i="2"/>
  <c r="CK43" i="2"/>
  <c r="CK44" i="2"/>
  <c r="CK45" i="2"/>
  <c r="CK46"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R48" i="2"/>
  <c r="S48" i="2"/>
  <c r="CK48" i="2" s="1"/>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BT48" i="2"/>
  <c r="BU48" i="2"/>
  <c r="BV48" i="2"/>
  <c r="BW48" i="2"/>
  <c r="BX48" i="2"/>
  <c r="BY48" i="2"/>
  <c r="BZ48" i="2"/>
  <c r="CA48" i="2"/>
  <c r="CB48" i="2"/>
  <c r="CC48" i="2"/>
  <c r="CD48" i="2"/>
  <c r="CE48" i="2"/>
  <c r="CF48" i="2"/>
  <c r="CK54" i="2"/>
  <c r="CK67" i="2" s="1"/>
  <c r="CK55" i="2"/>
  <c r="CK56" i="2"/>
  <c r="CK57" i="2"/>
  <c r="CK58" i="2"/>
  <c r="CK59" i="2"/>
  <c r="CK60" i="2"/>
  <c r="CK61" i="2"/>
  <c r="CK62" i="2"/>
  <c r="CK63" i="2"/>
  <c r="CK64" i="2"/>
  <c r="CK65"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BN66" i="2"/>
  <c r="BO66" i="2"/>
  <c r="BP66" i="2"/>
  <c r="BQ66" i="2"/>
  <c r="BR66" i="2"/>
  <c r="BS66" i="2"/>
  <c r="BT66" i="2"/>
  <c r="BU66" i="2"/>
  <c r="BV66" i="2"/>
  <c r="BW66" i="2"/>
  <c r="BX66" i="2"/>
  <c r="BY66" i="2"/>
  <c r="BZ66" i="2"/>
  <c r="CA66" i="2"/>
  <c r="CB66" i="2"/>
  <c r="CC66" i="2"/>
  <c r="CD66" i="2"/>
  <c r="CE66" i="2"/>
  <c r="CF66"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BK67" i="2"/>
  <c r="BL67" i="2"/>
  <c r="BM67" i="2"/>
  <c r="BN67" i="2"/>
  <c r="BO67" i="2"/>
  <c r="BP67" i="2"/>
  <c r="BQ67" i="2"/>
  <c r="BR67" i="2"/>
  <c r="BS67" i="2"/>
  <c r="BT67" i="2"/>
  <c r="BU67" i="2"/>
  <c r="BV67" i="2"/>
  <c r="BW67" i="2"/>
  <c r="BX67" i="2"/>
  <c r="BY67" i="2"/>
  <c r="BZ67" i="2"/>
  <c r="CA67" i="2"/>
  <c r="CB67" i="2"/>
  <c r="CC67" i="2"/>
  <c r="CD67" i="2"/>
  <c r="CE67" i="2"/>
  <c r="CF67" i="2"/>
  <c r="R72" i="2"/>
  <c r="S72" i="2"/>
  <c r="T72" i="2"/>
  <c r="CK72" i="2" s="1"/>
  <c r="U72" i="2"/>
  <c r="V72" i="2"/>
  <c r="W72" i="2"/>
  <c r="X72" i="2"/>
  <c r="X84" i="2" s="1"/>
  <c r="Y72" i="2"/>
  <c r="Z72" i="2"/>
  <c r="AA72" i="2"/>
  <c r="AA84" i="2" s="1"/>
  <c r="AB72" i="2"/>
  <c r="AB84" i="2" s="1"/>
  <c r="AC72" i="2"/>
  <c r="AC84" i="2" s="1"/>
  <c r="AD72" i="2"/>
  <c r="AE72" i="2"/>
  <c r="AF72" i="2"/>
  <c r="AF84" i="2" s="1"/>
  <c r="AG72" i="2"/>
  <c r="AH72" i="2"/>
  <c r="AI72" i="2"/>
  <c r="AI84" i="2" s="1"/>
  <c r="AJ72" i="2"/>
  <c r="AK72" i="2"/>
  <c r="AL72" i="2"/>
  <c r="AM72" i="2"/>
  <c r="AN72" i="2"/>
  <c r="AO72" i="2"/>
  <c r="AO84" i="2" s="1"/>
  <c r="AP72" i="2"/>
  <c r="AQ72" i="2"/>
  <c r="AQ84" i="2" s="1"/>
  <c r="AR72" i="2"/>
  <c r="AS72" i="2"/>
  <c r="AT72" i="2"/>
  <c r="AT84" i="2" s="1"/>
  <c r="AU72" i="2"/>
  <c r="AU84" i="2" s="1"/>
  <c r="AV72" i="2"/>
  <c r="AV84" i="2" s="1"/>
  <c r="AW72" i="2"/>
  <c r="AX72" i="2"/>
  <c r="AX84" i="2" s="1"/>
  <c r="AY72" i="2"/>
  <c r="AZ72" i="2"/>
  <c r="AZ84" i="2" s="1"/>
  <c r="BA72" i="2"/>
  <c r="BB72" i="2"/>
  <c r="BC72" i="2"/>
  <c r="BC84" i="2" s="1"/>
  <c r="BD72" i="2"/>
  <c r="BD84" i="2" s="1"/>
  <c r="BE72" i="2"/>
  <c r="BF72" i="2"/>
  <c r="BG72" i="2"/>
  <c r="BG84" i="2" s="1"/>
  <c r="BH72" i="2"/>
  <c r="BI72" i="2"/>
  <c r="BJ72" i="2"/>
  <c r="BK72" i="2"/>
  <c r="BL72" i="2"/>
  <c r="BL84" i="2" s="1"/>
  <c r="BM72" i="2"/>
  <c r="BN72" i="2"/>
  <c r="BO72" i="2"/>
  <c r="BO84" i="2" s="1"/>
  <c r="BP72" i="2"/>
  <c r="BQ72" i="2"/>
  <c r="BQ84" i="2" s="1"/>
  <c r="BR72" i="2"/>
  <c r="BS72" i="2"/>
  <c r="BT72" i="2"/>
  <c r="BU72" i="2"/>
  <c r="BU84" i="2" s="1"/>
  <c r="BV72" i="2"/>
  <c r="BW72" i="2"/>
  <c r="BW84" i="2" s="1"/>
  <c r="BX72" i="2"/>
  <c r="BY72" i="2"/>
  <c r="BZ72" i="2"/>
  <c r="BZ84" i="2" s="1"/>
  <c r="CA72" i="2"/>
  <c r="CB72" i="2"/>
  <c r="CB84" i="2" s="1"/>
  <c r="CC72" i="2"/>
  <c r="CC84" i="2" s="1"/>
  <c r="CD72" i="2"/>
  <c r="CD84" i="2" s="1"/>
  <c r="CE72" i="2"/>
  <c r="CF72" i="2"/>
  <c r="CG72" i="2"/>
  <c r="CG84" i="2" s="1"/>
  <c r="R73" i="2"/>
  <c r="CK73" i="2" s="1"/>
  <c r="S73" i="2"/>
  <c r="S84" i="2" s="1"/>
  <c r="T73" i="2"/>
  <c r="U73" i="2"/>
  <c r="U84" i="2" s="1"/>
  <c r="V73" i="2"/>
  <c r="W73" i="2"/>
  <c r="X73" i="2"/>
  <c r="Y73" i="2"/>
  <c r="Z73" i="2"/>
  <c r="AA73" i="2"/>
  <c r="AB73" i="2"/>
  <c r="AC73" i="2"/>
  <c r="AD73" i="2"/>
  <c r="AD84" i="2" s="1"/>
  <c r="AE73" i="2"/>
  <c r="AE84" i="2" s="1"/>
  <c r="AF73" i="2"/>
  <c r="AG73" i="2"/>
  <c r="AG84" i="2" s="1"/>
  <c r="AH73" i="2"/>
  <c r="AI73" i="2"/>
  <c r="AJ73" i="2"/>
  <c r="AJ84" i="2" s="1"/>
  <c r="AK73" i="2"/>
  <c r="AL73" i="2"/>
  <c r="AM73" i="2"/>
  <c r="AN73" i="2"/>
  <c r="AN84" i="2" s="1"/>
  <c r="AO73" i="2"/>
  <c r="AP73" i="2"/>
  <c r="AQ73" i="2"/>
  <c r="AR73" i="2"/>
  <c r="AR84" i="2" s="1"/>
  <c r="AS73" i="2"/>
  <c r="AS84" i="2" s="1"/>
  <c r="AT73" i="2"/>
  <c r="AU73" i="2"/>
  <c r="AV73" i="2"/>
  <c r="AW73" i="2"/>
  <c r="AX73" i="2"/>
  <c r="AY73" i="2"/>
  <c r="AZ73" i="2"/>
  <c r="BA73" i="2"/>
  <c r="BB73" i="2"/>
  <c r="BC73" i="2"/>
  <c r="BD73" i="2"/>
  <c r="BE73" i="2"/>
  <c r="BF73" i="2"/>
  <c r="BG73" i="2"/>
  <c r="BH73" i="2"/>
  <c r="BI73" i="2"/>
  <c r="BJ73" i="2"/>
  <c r="BJ84" i="2" s="1"/>
  <c r="BK73" i="2"/>
  <c r="BL73" i="2"/>
  <c r="BM73" i="2"/>
  <c r="BN73" i="2"/>
  <c r="BO73" i="2"/>
  <c r="BP73" i="2"/>
  <c r="BQ73" i="2"/>
  <c r="BR73" i="2"/>
  <c r="BS73" i="2"/>
  <c r="BT73" i="2"/>
  <c r="BU73" i="2"/>
  <c r="BV73" i="2"/>
  <c r="BW73" i="2"/>
  <c r="BX73" i="2"/>
  <c r="BX84" i="2" s="1"/>
  <c r="BY73" i="2"/>
  <c r="BZ73" i="2"/>
  <c r="CA73" i="2"/>
  <c r="CB73" i="2"/>
  <c r="CC73" i="2"/>
  <c r="CD73" i="2"/>
  <c r="CE73" i="2"/>
  <c r="CE84" i="2" s="1"/>
  <c r="CF73" i="2"/>
  <c r="CG73" i="2"/>
  <c r="Q74" i="2"/>
  <c r="R74" i="2"/>
  <c r="S74" i="2"/>
  <c r="T74" i="2"/>
  <c r="U74" i="2"/>
  <c r="V74" i="2"/>
  <c r="W74" i="2"/>
  <c r="X74" i="2"/>
  <c r="CK74" i="2" s="1"/>
  <c r="Y74" i="2"/>
  <c r="Z74" i="2"/>
  <c r="AA74" i="2"/>
  <c r="AB74" i="2"/>
  <c r="AC74" i="2"/>
  <c r="AD74" i="2"/>
  <c r="AE74" i="2"/>
  <c r="AF74" i="2"/>
  <c r="AG74" i="2"/>
  <c r="AH74" i="2"/>
  <c r="AI74" i="2"/>
  <c r="AJ74" i="2"/>
  <c r="AK74" i="2"/>
  <c r="AL74" i="2"/>
  <c r="AM74" i="2"/>
  <c r="AM84" i="2" s="1"/>
  <c r="AN74" i="2"/>
  <c r="AO74" i="2"/>
  <c r="AP74" i="2"/>
  <c r="AQ74" i="2"/>
  <c r="AR74" i="2"/>
  <c r="AS74" i="2"/>
  <c r="AT74" i="2"/>
  <c r="AU74" i="2"/>
  <c r="AV74" i="2"/>
  <c r="AW74" i="2"/>
  <c r="AX74" i="2"/>
  <c r="AY74" i="2"/>
  <c r="AY84" i="2" s="1"/>
  <c r="AZ74" i="2"/>
  <c r="BA74" i="2"/>
  <c r="BB74" i="2"/>
  <c r="BB84" i="2" s="1"/>
  <c r="BC74" i="2"/>
  <c r="BD74" i="2"/>
  <c r="BE74" i="2"/>
  <c r="BE84" i="2" s="1"/>
  <c r="BF74" i="2"/>
  <c r="BF84" i="2" s="1"/>
  <c r="BG74" i="2"/>
  <c r="BH74" i="2"/>
  <c r="BI74" i="2"/>
  <c r="BI84" i="2" s="1"/>
  <c r="BJ74" i="2"/>
  <c r="BK74" i="2"/>
  <c r="BL74" i="2"/>
  <c r="BM74" i="2"/>
  <c r="BM84" i="2" s="1"/>
  <c r="BN74" i="2"/>
  <c r="BO74" i="2"/>
  <c r="BP74" i="2"/>
  <c r="BQ74" i="2"/>
  <c r="BR74" i="2"/>
  <c r="BS74" i="2"/>
  <c r="BT74" i="2"/>
  <c r="BT84" i="2" s="1"/>
  <c r="BU74" i="2"/>
  <c r="BV74" i="2"/>
  <c r="BW74" i="2"/>
  <c r="BX74" i="2"/>
  <c r="BY74" i="2"/>
  <c r="BZ74" i="2"/>
  <c r="CA74" i="2"/>
  <c r="CB74" i="2"/>
  <c r="CC74" i="2"/>
  <c r="CD74" i="2"/>
  <c r="CE74" i="2"/>
  <c r="CF74" i="2"/>
  <c r="CF84" i="2" s="1"/>
  <c r="CG74" i="2"/>
  <c r="Q75" i="2"/>
  <c r="R75" i="2"/>
  <c r="CK75" i="2" s="1"/>
  <c r="S75" i="2"/>
  <c r="T75" i="2"/>
  <c r="U75" i="2"/>
  <c r="V75" i="2"/>
  <c r="V84" i="2" s="1"/>
  <c r="W75" i="2"/>
  <c r="X75" i="2"/>
  <c r="Y75" i="2"/>
  <c r="Z75" i="2"/>
  <c r="AA75" i="2"/>
  <c r="AB75" i="2"/>
  <c r="AC75" i="2"/>
  <c r="AD75" i="2"/>
  <c r="AE75" i="2"/>
  <c r="AF75" i="2"/>
  <c r="AG75" i="2"/>
  <c r="AH75" i="2"/>
  <c r="AI75" i="2"/>
  <c r="AJ75" i="2"/>
  <c r="AK75" i="2"/>
  <c r="AL75" i="2"/>
  <c r="AM75" i="2"/>
  <c r="AN75" i="2"/>
  <c r="AO75" i="2"/>
  <c r="AP75" i="2"/>
  <c r="AP84" i="2" s="1"/>
  <c r="AQ75" i="2"/>
  <c r="AR75" i="2"/>
  <c r="AS75" i="2"/>
  <c r="AT75" i="2"/>
  <c r="AU75" i="2"/>
  <c r="AV75" i="2"/>
  <c r="AW75" i="2"/>
  <c r="AX75" i="2"/>
  <c r="AY75" i="2"/>
  <c r="AZ75" i="2"/>
  <c r="BA75" i="2"/>
  <c r="BA84" i="2" s="1"/>
  <c r="BB75" i="2"/>
  <c r="BC75" i="2"/>
  <c r="BD75" i="2"/>
  <c r="BE75" i="2"/>
  <c r="BF75" i="2"/>
  <c r="BG75" i="2"/>
  <c r="BH75" i="2"/>
  <c r="BI75" i="2"/>
  <c r="BJ75" i="2"/>
  <c r="BK75" i="2"/>
  <c r="BK84" i="2" s="1"/>
  <c r="BL75" i="2"/>
  <c r="BM75" i="2"/>
  <c r="BN75" i="2"/>
  <c r="BN84" i="2" s="1"/>
  <c r="BO75" i="2"/>
  <c r="BP75" i="2"/>
  <c r="BQ75" i="2"/>
  <c r="BR75" i="2"/>
  <c r="BR84" i="2" s="1"/>
  <c r="BS75" i="2"/>
  <c r="BT75" i="2"/>
  <c r="BU75" i="2"/>
  <c r="BV75" i="2"/>
  <c r="BV84" i="2" s="1"/>
  <c r="BW75" i="2"/>
  <c r="BX75" i="2"/>
  <c r="BY75" i="2"/>
  <c r="BY84" i="2" s="1"/>
  <c r="BZ75" i="2"/>
  <c r="CA75" i="2"/>
  <c r="CB75" i="2"/>
  <c r="CC75" i="2"/>
  <c r="CD75" i="2"/>
  <c r="CE75" i="2"/>
  <c r="CF75" i="2"/>
  <c r="CG75" i="2"/>
  <c r="Q76" i="2"/>
  <c r="R76" i="2"/>
  <c r="S76" i="2"/>
  <c r="T76" i="2"/>
  <c r="U76" i="2"/>
  <c r="V76" i="2"/>
  <c r="W76" i="2"/>
  <c r="X76" i="2"/>
  <c r="Y76" i="2"/>
  <c r="Z76" i="2"/>
  <c r="AA76" i="2"/>
  <c r="AB76" i="2"/>
  <c r="AC76" i="2"/>
  <c r="AD76" i="2"/>
  <c r="AE76" i="2"/>
  <c r="AF76" i="2"/>
  <c r="AG76" i="2"/>
  <c r="AH76" i="2"/>
  <c r="AH84" i="2" s="1"/>
  <c r="AI76" i="2"/>
  <c r="AJ76" i="2"/>
  <c r="AK76" i="2"/>
  <c r="AL76" i="2"/>
  <c r="AL84" i="2" s="1"/>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BZ76" i="2"/>
  <c r="CA76" i="2"/>
  <c r="CB76" i="2"/>
  <c r="CC76" i="2"/>
  <c r="CD76" i="2"/>
  <c r="CE76" i="2"/>
  <c r="CF76" i="2"/>
  <c r="CG76" i="2"/>
  <c r="Q77" i="2"/>
  <c r="R77" i="2"/>
  <c r="S77" i="2"/>
  <c r="T77" i="2"/>
  <c r="U77" i="2"/>
  <c r="V77" i="2"/>
  <c r="CK77" i="2" s="1"/>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AZ77" i="2"/>
  <c r="BA77" i="2"/>
  <c r="BB77" i="2"/>
  <c r="BC77" i="2"/>
  <c r="BD77" i="2"/>
  <c r="BE77" i="2"/>
  <c r="BF77" i="2"/>
  <c r="BG77" i="2"/>
  <c r="BH77" i="2"/>
  <c r="BI77" i="2"/>
  <c r="BJ77" i="2"/>
  <c r="BK77" i="2"/>
  <c r="BL77" i="2"/>
  <c r="BM77" i="2"/>
  <c r="BN77" i="2"/>
  <c r="BO77" i="2"/>
  <c r="BP77" i="2"/>
  <c r="BQ77" i="2"/>
  <c r="BR77" i="2"/>
  <c r="BS77" i="2"/>
  <c r="BT77" i="2"/>
  <c r="BU77" i="2"/>
  <c r="BV77" i="2"/>
  <c r="BW77" i="2"/>
  <c r="BX77" i="2"/>
  <c r="BY77" i="2"/>
  <c r="BZ77" i="2"/>
  <c r="CA77" i="2"/>
  <c r="CB77" i="2"/>
  <c r="CC77" i="2"/>
  <c r="CD77" i="2"/>
  <c r="CE77" i="2"/>
  <c r="CF77" i="2"/>
  <c r="CG77" i="2"/>
  <c r="Q78" i="2"/>
  <c r="CK78" i="2" s="1"/>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BP78" i="2"/>
  <c r="BQ78" i="2"/>
  <c r="BR78" i="2"/>
  <c r="BS78" i="2"/>
  <c r="BT78" i="2"/>
  <c r="BU78" i="2"/>
  <c r="BV78" i="2"/>
  <c r="BW78" i="2"/>
  <c r="BX78" i="2"/>
  <c r="BY78" i="2"/>
  <c r="BZ78" i="2"/>
  <c r="CA78" i="2"/>
  <c r="CB78" i="2"/>
  <c r="CC78" i="2"/>
  <c r="CD78" i="2"/>
  <c r="CE78" i="2"/>
  <c r="CF78" i="2"/>
  <c r="Q79" i="2"/>
  <c r="R79" i="2"/>
  <c r="S79" i="2"/>
  <c r="T79" i="2"/>
  <c r="T84" i="2" s="1"/>
  <c r="U79" i="2"/>
  <c r="V79" i="2"/>
  <c r="W79" i="2"/>
  <c r="W84"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BP84" i="2" s="1"/>
  <c r="BQ79" i="2"/>
  <c r="BR79" i="2"/>
  <c r="BS79" i="2"/>
  <c r="BS84" i="2"/>
  <c r="BT79" i="2"/>
  <c r="BU79" i="2"/>
  <c r="BV79" i="2"/>
  <c r="BW79" i="2"/>
  <c r="BX79" i="2"/>
  <c r="BY79" i="2"/>
  <c r="BZ79" i="2"/>
  <c r="CA79" i="2"/>
  <c r="CA84" i="2" s="1"/>
  <c r="CB79" i="2"/>
  <c r="CC79" i="2"/>
  <c r="CD79" i="2"/>
  <c r="CE79" i="2"/>
  <c r="CF79" i="2"/>
  <c r="Q80" i="2"/>
  <c r="R80" i="2"/>
  <c r="CK80" i="2" s="1"/>
  <c r="S80" i="2"/>
  <c r="T80" i="2"/>
  <c r="U80" i="2"/>
  <c r="V80" i="2"/>
  <c r="W80" i="2"/>
  <c r="X80" i="2"/>
  <c r="Y80" i="2"/>
  <c r="Y84" i="2" s="1"/>
  <c r="Z80" i="2"/>
  <c r="AA80" i="2"/>
  <c r="AB80" i="2"/>
  <c r="AC80" i="2"/>
  <c r="AD80" i="2"/>
  <c r="AE80" i="2"/>
  <c r="AF80" i="2"/>
  <c r="AG80" i="2"/>
  <c r="AH80" i="2"/>
  <c r="AI80" i="2"/>
  <c r="AJ80" i="2"/>
  <c r="AK80" i="2"/>
  <c r="AL80" i="2"/>
  <c r="AM80" i="2"/>
  <c r="AN80" i="2"/>
  <c r="AO80" i="2"/>
  <c r="AP80" i="2"/>
  <c r="AQ80" i="2"/>
  <c r="AR80" i="2"/>
  <c r="AS80" i="2"/>
  <c r="AT80" i="2"/>
  <c r="AU80" i="2"/>
  <c r="AV80" i="2"/>
  <c r="AW80" i="2"/>
  <c r="AW84" i="2" s="1"/>
  <c r="AX80" i="2"/>
  <c r="AY80" i="2"/>
  <c r="AZ80" i="2"/>
  <c r="BA80" i="2"/>
  <c r="BB80" i="2"/>
  <c r="BC80" i="2"/>
  <c r="BD80" i="2"/>
  <c r="BE80" i="2"/>
  <c r="BF80" i="2"/>
  <c r="BG80" i="2"/>
  <c r="BH80" i="2"/>
  <c r="BI80" i="2"/>
  <c r="BJ80" i="2"/>
  <c r="BK80" i="2"/>
  <c r="BL80" i="2"/>
  <c r="BM80" i="2"/>
  <c r="BN80" i="2"/>
  <c r="BO80" i="2"/>
  <c r="BP80" i="2"/>
  <c r="BQ80" i="2"/>
  <c r="BR80" i="2"/>
  <c r="BS80" i="2"/>
  <c r="BT80" i="2"/>
  <c r="BU80" i="2"/>
  <c r="BV80" i="2"/>
  <c r="BW80" i="2"/>
  <c r="BX80" i="2"/>
  <c r="BY80" i="2"/>
  <c r="BZ80" i="2"/>
  <c r="CA80" i="2"/>
  <c r="CB80" i="2"/>
  <c r="CC80" i="2"/>
  <c r="CD80" i="2"/>
  <c r="CE80" i="2"/>
  <c r="CF80" i="2"/>
  <c r="Q81" i="2"/>
  <c r="CK81" i="2" s="1"/>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BT81" i="2"/>
  <c r="BU81" i="2"/>
  <c r="BV81" i="2"/>
  <c r="BW81" i="2"/>
  <c r="BX81" i="2"/>
  <c r="BY81" i="2"/>
  <c r="BZ81" i="2"/>
  <c r="CA81" i="2"/>
  <c r="CB81" i="2"/>
  <c r="CC81" i="2"/>
  <c r="CD81" i="2"/>
  <c r="CE81" i="2"/>
  <c r="CF81" i="2"/>
  <c r="Q82" i="2"/>
  <c r="R82" i="2"/>
  <c r="S82" i="2"/>
  <c r="T82" i="2"/>
  <c r="U82" i="2"/>
  <c r="CK82" i="2" s="1"/>
  <c r="V82" i="2"/>
  <c r="W82" i="2"/>
  <c r="X82" i="2"/>
  <c r="Y82" i="2"/>
  <c r="Z82" i="2"/>
  <c r="AA82" i="2"/>
  <c r="AB82" i="2"/>
  <c r="AC82" i="2"/>
  <c r="AD82" i="2"/>
  <c r="AE82" i="2"/>
  <c r="AF82" i="2"/>
  <c r="AG82" i="2"/>
  <c r="AH82" i="2"/>
  <c r="AI82" i="2"/>
  <c r="AJ82" i="2"/>
  <c r="AK82" i="2"/>
  <c r="AK84" i="2" s="1"/>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BT82" i="2"/>
  <c r="BU82" i="2"/>
  <c r="BV82" i="2"/>
  <c r="BW82" i="2"/>
  <c r="BX82" i="2"/>
  <c r="BY82" i="2"/>
  <c r="BZ82" i="2"/>
  <c r="CA82" i="2"/>
  <c r="CB82" i="2"/>
  <c r="CC82" i="2"/>
  <c r="CD82" i="2"/>
  <c r="CE82" i="2"/>
  <c r="CF82" i="2"/>
  <c r="Q83" i="2"/>
  <c r="CK83" i="2" s="1"/>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 r="BY83" i="2"/>
  <c r="BZ83" i="2"/>
  <c r="CA83" i="2"/>
  <c r="CB83" i="2"/>
  <c r="CC83" i="2"/>
  <c r="CD83" i="2"/>
  <c r="CE83" i="2"/>
  <c r="CF83" i="2"/>
  <c r="Z84" i="2"/>
  <c r="CQ6" i="1"/>
  <c r="CQ7" i="1"/>
  <c r="CQ8" i="1"/>
  <c r="CQ9" i="1"/>
  <c r="CI18" i="1"/>
  <c r="CP18" i="1"/>
  <c r="B25"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B26"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B27"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B28"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CA28" i="1"/>
  <c r="CB28" i="1"/>
  <c r="CC28" i="1"/>
  <c r="CD28" i="1"/>
  <c r="CE28" i="1"/>
  <c r="CF28" i="1"/>
  <c r="CG28" i="1"/>
  <c r="CH28" i="1"/>
  <c r="CI28" i="1"/>
  <c r="B29"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B30"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CA30" i="1"/>
  <c r="CB30" i="1"/>
  <c r="CC30" i="1"/>
  <c r="CD30" i="1"/>
  <c r="CE30" i="1"/>
  <c r="CF30" i="1"/>
  <c r="CG30" i="1"/>
  <c r="CH30" i="1"/>
  <c r="CI30" i="1"/>
  <c r="B31"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CA31" i="1"/>
  <c r="CB31" i="1"/>
  <c r="CC31" i="1"/>
  <c r="CD31" i="1"/>
  <c r="CE31" i="1"/>
  <c r="CF31" i="1"/>
  <c r="CG31" i="1"/>
  <c r="CH31" i="1"/>
  <c r="B32"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AY32" i="1"/>
  <c r="AZ32" i="1"/>
  <c r="BA32" i="1"/>
  <c r="BB32" i="1"/>
  <c r="BC32" i="1"/>
  <c r="BD32" i="1"/>
  <c r="BE32" i="1"/>
  <c r="BF32" i="1"/>
  <c r="BG32" i="1"/>
  <c r="BH32" i="1"/>
  <c r="BI32" i="1"/>
  <c r="BJ32" i="1"/>
  <c r="BK32" i="1"/>
  <c r="BL32" i="1"/>
  <c r="BM32" i="1"/>
  <c r="BN32" i="1"/>
  <c r="BO32" i="1"/>
  <c r="BP32" i="1"/>
  <c r="BQ32" i="1"/>
  <c r="BR32" i="1"/>
  <c r="BS32" i="1"/>
  <c r="BT32" i="1"/>
  <c r="BU32" i="1"/>
  <c r="BV32" i="1"/>
  <c r="BW32" i="1"/>
  <c r="BX32" i="1"/>
  <c r="BY32" i="1"/>
  <c r="BZ32" i="1"/>
  <c r="CA32" i="1"/>
  <c r="CB32" i="1"/>
  <c r="CC32" i="1"/>
  <c r="CD32" i="1"/>
  <c r="CE32" i="1"/>
  <c r="CF32" i="1"/>
  <c r="CG32" i="1"/>
  <c r="CH32" i="1"/>
  <c r="B33" i="1"/>
  <c r="C33" i="1"/>
  <c r="D33" i="1"/>
  <c r="E33"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B34" i="1"/>
  <c r="C34" i="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AY34" i="1"/>
  <c r="AZ34" i="1"/>
  <c r="BA34" i="1"/>
  <c r="BB34" i="1"/>
  <c r="BC34" i="1"/>
  <c r="BD34" i="1"/>
  <c r="BE34" i="1"/>
  <c r="BF34" i="1"/>
  <c r="BG34" i="1"/>
  <c r="BH34" i="1"/>
  <c r="BI34" i="1"/>
  <c r="BJ34" i="1"/>
  <c r="BK34" i="1"/>
  <c r="BL34" i="1"/>
  <c r="BM34" i="1"/>
  <c r="BN34" i="1"/>
  <c r="BO34" i="1"/>
  <c r="BP34" i="1"/>
  <c r="BQ34" i="1"/>
  <c r="BR34" i="1"/>
  <c r="BS34" i="1"/>
  <c r="BT34" i="1"/>
  <c r="BU34" i="1"/>
  <c r="BV34" i="1"/>
  <c r="BW34" i="1"/>
  <c r="BX34" i="1"/>
  <c r="BY34" i="1"/>
  <c r="BZ34" i="1"/>
  <c r="CA34" i="1"/>
  <c r="CB34" i="1"/>
  <c r="CC34" i="1"/>
  <c r="CD34" i="1"/>
  <c r="CE34" i="1"/>
  <c r="CF34" i="1"/>
  <c r="CG34" i="1"/>
  <c r="CH34" i="1"/>
  <c r="B35" i="1"/>
  <c r="C35" i="1"/>
  <c r="D35" i="1"/>
  <c r="E35" i="1"/>
  <c r="F35" i="1"/>
  <c r="G35" i="1"/>
  <c r="H35" i="1"/>
  <c r="I35" i="1"/>
  <c r="J35" i="1"/>
  <c r="K35" i="1"/>
  <c r="L35" i="1"/>
  <c r="M35" i="1"/>
  <c r="N35" i="1"/>
  <c r="O35" i="1"/>
  <c r="P35" i="1"/>
  <c r="Q35" i="1"/>
  <c r="R35" i="1"/>
  <c r="S35" i="1"/>
  <c r="T35" i="1"/>
  <c r="U35" i="1"/>
  <c r="V35"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AY35" i="1"/>
  <c r="AZ35" i="1"/>
  <c r="BA35" i="1"/>
  <c r="BB35" i="1"/>
  <c r="BC35" i="1"/>
  <c r="BD35" i="1"/>
  <c r="BE35" i="1"/>
  <c r="BF35" i="1"/>
  <c r="BG35" i="1"/>
  <c r="BH35" i="1"/>
  <c r="BI35" i="1"/>
  <c r="BJ35" i="1"/>
  <c r="BK35" i="1"/>
  <c r="BL35" i="1"/>
  <c r="BM35" i="1"/>
  <c r="BN35" i="1"/>
  <c r="BO35" i="1"/>
  <c r="BP35" i="1"/>
  <c r="BQ35" i="1"/>
  <c r="BR35" i="1"/>
  <c r="BS35" i="1"/>
  <c r="BT35" i="1"/>
  <c r="BU35" i="1"/>
  <c r="BV35" i="1"/>
  <c r="BW35" i="1"/>
  <c r="BX35" i="1"/>
  <c r="BY35" i="1"/>
  <c r="BZ35" i="1"/>
  <c r="CA35" i="1"/>
  <c r="CB35" i="1"/>
  <c r="CC35" i="1"/>
  <c r="CD35" i="1"/>
  <c r="CE35" i="1"/>
  <c r="CF35" i="1"/>
  <c r="CG35" i="1"/>
  <c r="CH35" i="1"/>
  <c r="B36" i="1"/>
  <c r="C36" i="1"/>
  <c r="D36" i="1"/>
  <c r="E36"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AY36" i="1"/>
  <c r="AZ36" i="1"/>
  <c r="BA36" i="1"/>
  <c r="BB36" i="1"/>
  <c r="BC36" i="1"/>
  <c r="BD36" i="1"/>
  <c r="BE36" i="1"/>
  <c r="BF36" i="1"/>
  <c r="BG36" i="1"/>
  <c r="BH36" i="1"/>
  <c r="BI36" i="1"/>
  <c r="BJ36" i="1"/>
  <c r="BK36" i="1"/>
  <c r="BL36" i="1"/>
  <c r="BM36" i="1"/>
  <c r="BN36" i="1"/>
  <c r="BO36" i="1"/>
  <c r="BP36" i="1"/>
  <c r="BQ36" i="1"/>
  <c r="BR36" i="1"/>
  <c r="BS36" i="1"/>
  <c r="BT36" i="1"/>
  <c r="BU36" i="1"/>
  <c r="BV36" i="1"/>
  <c r="BW36" i="1"/>
  <c r="BX36" i="1"/>
  <c r="BY36" i="1"/>
  <c r="BZ36" i="1"/>
  <c r="CA36" i="1"/>
  <c r="CB36" i="1"/>
  <c r="CC36" i="1"/>
  <c r="CD36" i="1"/>
  <c r="CE36" i="1"/>
  <c r="CF36" i="1"/>
  <c r="CG36" i="1"/>
  <c r="CH36" i="1"/>
  <c r="Q84" i="2"/>
  <c r="AH41" i="4"/>
  <c r="B75" i="4"/>
  <c r="E34" i="4"/>
  <c r="AH30" i="4"/>
  <c r="B64" i="4"/>
  <c r="H34" i="4"/>
  <c r="H57" i="4"/>
  <c r="AH23" i="4"/>
  <c r="D34" i="4"/>
  <c r="J17" i="13"/>
  <c r="M36" i="6"/>
  <c r="M32" i="6"/>
  <c r="B67" i="4"/>
  <c r="AH33" i="4"/>
  <c r="Q34" i="4"/>
  <c r="M33" i="6"/>
  <c r="M29" i="6"/>
  <c r="M28" i="6"/>
  <c r="AH44" i="4"/>
  <c r="E78" i="4"/>
  <c r="AH27" i="4"/>
  <c r="B61" i="4"/>
  <c r="N34" i="4"/>
  <c r="AH17" i="4"/>
  <c r="M34" i="6"/>
  <c r="M30" i="6"/>
  <c r="C79" i="4"/>
  <c r="AH45" i="4"/>
  <c r="M34" i="4"/>
  <c r="I56" i="4"/>
  <c r="I34" i="4"/>
  <c r="M35" i="6"/>
  <c r="M31" i="6"/>
  <c r="BD38" i="9"/>
  <c r="BF38" i="9"/>
  <c r="Y38" i="9"/>
  <c r="N38" i="9"/>
  <c r="D83" i="4"/>
  <c r="AH50" i="4"/>
  <c r="AH42" i="4"/>
  <c r="S34" i="4"/>
  <c r="O34" i="4"/>
  <c r="K34" i="4"/>
  <c r="G34" i="4"/>
  <c r="C34" i="4"/>
  <c r="E18" i="13"/>
  <c r="M25" i="6"/>
  <c r="AH43" i="4"/>
  <c r="AH39" i="4"/>
  <c r="AH32" i="4"/>
  <c r="AH25" i="4"/>
  <c r="M27" i="6"/>
  <c r="BP38" i="9"/>
  <c r="E39" i="9"/>
  <c r="AQ39" i="9"/>
  <c r="AH46" i="4"/>
  <c r="AH40" i="4"/>
  <c r="AH24" i="4"/>
  <c r="B58" i="4"/>
  <c r="B34" i="4"/>
  <c r="AW38" i="9"/>
  <c r="AH26" i="4"/>
  <c r="BG38" i="9"/>
  <c r="AQ38" i="9"/>
  <c r="K38" i="9"/>
  <c r="BK26" i="10"/>
  <c r="E33" i="5"/>
  <c r="F42" i="5"/>
  <c r="F46" i="5"/>
  <c r="F51" i="5"/>
  <c r="E40" i="5"/>
  <c r="F44" i="5"/>
  <c r="F47" i="5"/>
  <c r="F55" i="5"/>
  <c r="E41" i="5"/>
  <c r="F45" i="5"/>
  <c r="F53" i="5"/>
  <c r="F54" i="5"/>
  <c r="E37" i="5"/>
  <c r="F52" i="5"/>
  <c r="F43" i="5"/>
  <c r="E19" i="5"/>
  <c r="N20" i="5" s="1"/>
  <c r="E48" i="5"/>
  <c r="I41" i="5"/>
  <c r="J45" i="5"/>
  <c r="J53" i="5"/>
  <c r="J54" i="5"/>
  <c r="J42" i="5"/>
  <c r="J43" i="5"/>
  <c r="J51" i="5"/>
  <c r="I48" i="5"/>
  <c r="I33" i="5"/>
  <c r="J44" i="5"/>
  <c r="J52" i="5"/>
  <c r="J55" i="5"/>
  <c r="I40" i="5"/>
  <c r="I37" i="5"/>
  <c r="J47" i="5"/>
  <c r="I19" i="5"/>
  <c r="J46" i="5"/>
  <c r="M33" i="5"/>
  <c r="M37" i="5"/>
  <c r="N52" i="5"/>
  <c r="N51" i="5"/>
  <c r="M40" i="5"/>
  <c r="N43" i="5"/>
  <c r="N47" i="5"/>
  <c r="N55" i="5"/>
  <c r="M41" i="5"/>
  <c r="N44" i="5"/>
  <c r="N53" i="5"/>
  <c r="M48" i="5"/>
  <c r="N54" i="5"/>
  <c r="N42" i="5"/>
  <c r="N45" i="5"/>
  <c r="M19" i="5"/>
  <c r="N46" i="5"/>
  <c r="Q37" i="5"/>
  <c r="R43" i="5"/>
  <c r="R47" i="5"/>
  <c r="Q48" i="5"/>
  <c r="Q41" i="5"/>
  <c r="R45" i="5"/>
  <c r="R53" i="5"/>
  <c r="R54" i="5"/>
  <c r="Q33" i="5"/>
  <c r="R42" i="5"/>
  <c r="R46" i="5"/>
  <c r="R51" i="5"/>
  <c r="R55" i="5"/>
  <c r="Q40" i="5"/>
  <c r="R44" i="5"/>
  <c r="Q19" i="5"/>
  <c r="X20" i="5" s="1"/>
  <c r="R52" i="5"/>
  <c r="U33" i="5"/>
  <c r="V42" i="5"/>
  <c r="V52" i="5"/>
  <c r="V51" i="5"/>
  <c r="U40" i="5"/>
  <c r="V44" i="5"/>
  <c r="V46" i="5"/>
  <c r="V55" i="5"/>
  <c r="U41" i="5"/>
  <c r="V45" i="5"/>
  <c r="V47" i="5"/>
  <c r="V54" i="5"/>
  <c r="V53" i="5"/>
  <c r="U48" i="5"/>
  <c r="U37" i="5"/>
  <c r="U19" i="5"/>
  <c r="V43" i="5"/>
  <c r="Y41" i="5"/>
  <c r="Z43" i="5"/>
  <c r="Z53" i="5"/>
  <c r="Z46" i="5"/>
  <c r="Z42" i="5"/>
  <c r="Z52" i="5"/>
  <c r="Z51" i="5"/>
  <c r="Y48" i="5"/>
  <c r="Y33" i="5"/>
  <c r="Z44" i="5"/>
  <c r="Y37" i="5"/>
  <c r="Z55" i="5"/>
  <c r="Z47" i="5"/>
  <c r="Z54" i="5"/>
  <c r="Y40" i="5"/>
  <c r="Y19" i="5"/>
  <c r="Z45" i="5"/>
  <c r="AC33" i="5"/>
  <c r="AC37" i="5"/>
  <c r="AD52" i="5"/>
  <c r="AD51" i="5"/>
  <c r="AC40" i="5"/>
  <c r="AD44" i="5"/>
  <c r="AD47" i="5"/>
  <c r="AD55" i="5"/>
  <c r="AC41" i="5"/>
  <c r="AD43" i="5"/>
  <c r="AD53" i="5"/>
  <c r="AC48" i="5"/>
  <c r="AD45" i="5"/>
  <c r="AD46" i="5"/>
  <c r="AD54" i="5"/>
  <c r="AC19" i="5"/>
  <c r="AG20" i="5" s="1"/>
  <c r="AD42" i="5"/>
  <c r="AG37" i="5"/>
  <c r="AH45" i="5"/>
  <c r="AH47" i="5"/>
  <c r="AH54" i="5"/>
  <c r="AG41" i="5"/>
  <c r="AH43" i="5"/>
  <c r="AH53" i="5"/>
  <c r="AG48" i="5"/>
  <c r="AG33" i="5"/>
  <c r="AH42" i="5"/>
  <c r="AH46" i="5"/>
  <c r="AH51" i="5"/>
  <c r="AH52" i="5"/>
  <c r="AH55" i="5"/>
  <c r="AH44" i="5"/>
  <c r="AG19" i="5"/>
  <c r="AG40" i="5"/>
  <c r="AK33" i="5"/>
  <c r="AL42" i="5"/>
  <c r="AL52" i="5"/>
  <c r="AL51" i="5"/>
  <c r="AK40" i="5"/>
  <c r="AL44" i="5"/>
  <c r="AL46" i="5"/>
  <c r="AL55" i="5"/>
  <c r="AK41" i="5"/>
  <c r="AL43" i="5"/>
  <c r="AL47" i="5"/>
  <c r="AK48" i="5"/>
  <c r="AL45" i="5"/>
  <c r="AL53" i="5"/>
  <c r="AK37" i="5"/>
  <c r="AK19" i="5"/>
  <c r="AR20" i="5" s="1"/>
  <c r="AL54" i="5"/>
  <c r="AO41" i="5"/>
  <c r="AO37" i="5"/>
  <c r="AP53" i="5"/>
  <c r="AP46" i="5"/>
  <c r="AP42" i="5"/>
  <c r="AP43" i="5"/>
  <c r="AP51" i="5"/>
  <c r="AO48" i="5"/>
  <c r="AO33" i="5"/>
  <c r="AP44" i="5"/>
  <c r="AP52" i="5"/>
  <c r="AP55" i="5"/>
  <c r="AP45" i="5"/>
  <c r="AP47" i="5"/>
  <c r="AO40" i="5"/>
  <c r="AP54" i="5"/>
  <c r="AO19" i="5"/>
  <c r="AX20" i="5" s="1"/>
  <c r="AS33" i="5"/>
  <c r="AS37" i="5"/>
  <c r="AT52" i="5"/>
  <c r="AT51" i="5"/>
  <c r="AS40" i="5"/>
  <c r="AT44" i="5"/>
  <c r="AT47" i="5"/>
  <c r="AT55" i="5"/>
  <c r="AS41" i="5"/>
  <c r="AT43" i="5"/>
  <c r="AT53" i="5"/>
  <c r="AS48" i="5"/>
  <c r="AT42" i="5"/>
  <c r="AT45" i="5"/>
  <c r="AT54" i="5"/>
  <c r="AS19" i="5"/>
  <c r="AT46" i="5"/>
  <c r="AW37" i="5"/>
  <c r="AX45" i="5"/>
  <c r="AX47" i="5"/>
  <c r="AW48" i="5"/>
  <c r="AW41" i="5"/>
  <c r="AX43" i="5"/>
  <c r="AX53" i="5"/>
  <c r="AX54" i="5"/>
  <c r="AW33" i="5"/>
  <c r="AX42" i="5"/>
  <c r="AX46" i="5"/>
  <c r="AX51" i="5"/>
  <c r="AW40" i="5"/>
  <c r="AX44" i="5"/>
  <c r="AX52" i="5"/>
  <c r="AW19" i="5"/>
  <c r="AX55" i="5"/>
  <c r="BA33" i="5"/>
  <c r="BB42" i="5"/>
  <c r="BA40" i="5"/>
  <c r="BB44" i="5"/>
  <c r="BB46" i="5"/>
  <c r="BB55" i="5"/>
  <c r="BA41" i="5"/>
  <c r="BB43" i="5"/>
  <c r="BB47" i="5"/>
  <c r="BA48" i="5"/>
  <c r="BB53" i="5"/>
  <c r="BA37" i="5"/>
  <c r="BB51" i="5"/>
  <c r="BB52" i="5"/>
  <c r="BB54" i="5"/>
  <c r="BA19" i="5"/>
  <c r="BB45" i="5"/>
  <c r="BF42" i="5"/>
  <c r="BF43" i="5"/>
  <c r="BF51" i="5"/>
  <c r="BE48" i="5"/>
  <c r="BE33" i="5"/>
  <c r="BE37" i="5"/>
  <c r="BF52" i="5"/>
  <c r="BF55" i="5"/>
  <c r="BE40" i="5"/>
  <c r="BF47" i="5"/>
  <c r="BE41" i="5"/>
  <c r="BF53" i="5"/>
  <c r="BF45" i="5"/>
  <c r="BF54" i="5"/>
  <c r="BF46" i="5"/>
  <c r="BE19" i="5"/>
  <c r="BM20" i="5" s="1"/>
  <c r="BF44" i="5"/>
  <c r="BI40" i="5"/>
  <c r="BJ44" i="5"/>
  <c r="BJ47" i="5"/>
  <c r="BJ55" i="5"/>
  <c r="BI41" i="5"/>
  <c r="BJ43" i="5"/>
  <c r="BJ53" i="5"/>
  <c r="BI48" i="5"/>
  <c r="BJ45" i="5"/>
  <c r="BJ54" i="5"/>
  <c r="BI33" i="5"/>
  <c r="BJ52" i="5"/>
  <c r="BI37" i="5"/>
  <c r="BJ46" i="5"/>
  <c r="BJ51" i="5"/>
  <c r="BI19" i="5"/>
  <c r="BJ42" i="5"/>
  <c r="BM41" i="5"/>
  <c r="BN43" i="5"/>
  <c r="BN53" i="5"/>
  <c r="BM48" i="5"/>
  <c r="BM33" i="5"/>
  <c r="BN42" i="5"/>
  <c r="BN46" i="5"/>
  <c r="BN51" i="5"/>
  <c r="BN44" i="5"/>
  <c r="BN55" i="5"/>
  <c r="BN45" i="5"/>
  <c r="BN54" i="5"/>
  <c r="BM37" i="5"/>
  <c r="BN52" i="5"/>
  <c r="BN47" i="5"/>
  <c r="BM19" i="5"/>
  <c r="BM40" i="5"/>
  <c r="BQ40" i="5"/>
  <c r="BR44" i="5"/>
  <c r="BR47" i="5"/>
  <c r="BR54" i="5"/>
  <c r="BQ41" i="5"/>
  <c r="BR43" i="5"/>
  <c r="BR53" i="5"/>
  <c r="BR55" i="5"/>
  <c r="BQ37" i="5"/>
  <c r="BR51" i="5"/>
  <c r="BR42" i="5"/>
  <c r="BR46" i="5"/>
  <c r="BQ33" i="5"/>
  <c r="BR45" i="5"/>
  <c r="BR52" i="5"/>
  <c r="BQ19" i="5"/>
  <c r="BY20" i="5" s="1"/>
  <c r="BQ48" i="5"/>
  <c r="BV42" i="5"/>
  <c r="BV45" i="5"/>
  <c r="BV53" i="5"/>
  <c r="BV55" i="5"/>
  <c r="BU33" i="5"/>
  <c r="BV43" i="5"/>
  <c r="BV52" i="5"/>
  <c r="BV51" i="5"/>
  <c r="BU40" i="5"/>
  <c r="BV46" i="5"/>
  <c r="BU41" i="5"/>
  <c r="BV47" i="5"/>
  <c r="BU48" i="5"/>
  <c r="BV44" i="5"/>
  <c r="BU37" i="5"/>
  <c r="BU19" i="5"/>
  <c r="CD20" i="5" s="1"/>
  <c r="BV54" i="5"/>
  <c r="BY41" i="5"/>
  <c r="BZ44" i="5"/>
  <c r="BZ52" i="5"/>
  <c r="BY48" i="5"/>
  <c r="BZ42" i="5"/>
  <c r="BZ45" i="5"/>
  <c r="BZ47" i="5"/>
  <c r="BZ54" i="5"/>
  <c r="BZ43" i="5"/>
  <c r="BZ55" i="5"/>
  <c r="BY33" i="5"/>
  <c r="BZ46" i="5"/>
  <c r="BZ51" i="5"/>
  <c r="BY37" i="5"/>
  <c r="BY40" i="5"/>
  <c r="BY19" i="5"/>
  <c r="BZ53" i="5"/>
  <c r="CC37" i="5"/>
  <c r="CD44" i="5"/>
  <c r="CD52" i="5"/>
  <c r="CC48" i="5"/>
  <c r="CC41" i="5"/>
  <c r="CD45" i="5"/>
  <c r="CD47" i="5"/>
  <c r="CD55" i="5"/>
  <c r="CC40" i="5"/>
  <c r="CD51" i="5"/>
  <c r="CD43" i="5"/>
  <c r="CC33" i="5"/>
  <c r="CD46" i="5"/>
  <c r="CD54" i="5"/>
  <c r="CD42" i="5"/>
  <c r="CC19" i="5"/>
  <c r="CD53" i="5"/>
  <c r="CG33" i="5"/>
  <c r="CG40" i="5"/>
  <c r="CH46" i="5"/>
  <c r="CH51" i="5"/>
  <c r="CG48" i="5"/>
  <c r="CG41" i="5"/>
  <c r="CH44" i="5"/>
  <c r="CH52" i="5"/>
  <c r="CH54" i="5"/>
  <c r="CH42" i="5"/>
  <c r="CH53" i="5"/>
  <c r="CH45" i="5"/>
  <c r="CH55" i="5"/>
  <c r="CH43" i="5"/>
  <c r="CG37" i="5"/>
  <c r="CG19" i="5"/>
  <c r="CH47" i="5"/>
  <c r="BT42" i="5"/>
  <c r="BS48" i="5"/>
  <c r="BT46" i="5"/>
  <c r="BT52" i="5"/>
  <c r="BS41" i="5"/>
  <c r="BT54" i="5"/>
  <c r="BT47" i="5"/>
  <c r="BS33" i="5"/>
  <c r="BT44" i="5"/>
  <c r="BS40" i="5"/>
  <c r="BT53" i="5"/>
  <c r="BT45" i="5"/>
  <c r="BT43" i="5"/>
  <c r="BS37" i="5"/>
  <c r="BT51" i="5"/>
  <c r="BS19" i="5"/>
  <c r="BT55" i="5"/>
  <c r="C40" i="5"/>
  <c r="D46" i="5"/>
  <c r="D54" i="5"/>
  <c r="D53" i="5"/>
  <c r="D43" i="5"/>
  <c r="C41" i="5"/>
  <c r="D51" i="5"/>
  <c r="D52" i="5"/>
  <c r="C37" i="5"/>
  <c r="C48" i="5"/>
  <c r="C33" i="5"/>
  <c r="D55" i="5"/>
  <c r="D42" i="5"/>
  <c r="D47" i="5"/>
  <c r="D44" i="5"/>
  <c r="C19" i="5"/>
  <c r="D45" i="5"/>
  <c r="G33" i="5"/>
  <c r="H46" i="5"/>
  <c r="H51" i="5"/>
  <c r="H53" i="5"/>
  <c r="G37" i="5"/>
  <c r="H43" i="5"/>
  <c r="H45" i="5"/>
  <c r="H55" i="5"/>
  <c r="G41" i="5"/>
  <c r="H47" i="5"/>
  <c r="G40" i="5"/>
  <c r="G48" i="5"/>
  <c r="H52" i="5"/>
  <c r="H54" i="5"/>
  <c r="H42" i="5"/>
  <c r="G19" i="5"/>
  <c r="H44" i="5"/>
  <c r="K40" i="5"/>
  <c r="L46" i="5"/>
  <c r="K48" i="5"/>
  <c r="L47" i="5"/>
  <c r="L43" i="5"/>
  <c r="K41" i="5"/>
  <c r="L54" i="5"/>
  <c r="L53" i="5"/>
  <c r="L42" i="5"/>
  <c r="L55" i="5"/>
  <c r="L45" i="5"/>
  <c r="L52" i="5"/>
  <c r="K37" i="5"/>
  <c r="L44" i="5"/>
  <c r="L51" i="5"/>
  <c r="K19" i="5"/>
  <c r="R20" i="5" s="1"/>
  <c r="K33" i="5"/>
  <c r="P42" i="5"/>
  <c r="O48" i="5"/>
  <c r="P51" i="5"/>
  <c r="P52" i="5"/>
  <c r="O37" i="5"/>
  <c r="P46" i="5"/>
  <c r="P54" i="5"/>
  <c r="P55" i="5"/>
  <c r="P43" i="5"/>
  <c r="P44" i="5"/>
  <c r="O33" i="5"/>
  <c r="P47" i="5"/>
  <c r="P45" i="5"/>
  <c r="P53" i="5"/>
  <c r="O40" i="5"/>
  <c r="O41" i="5"/>
  <c r="O19" i="5"/>
  <c r="S40" i="5"/>
  <c r="T46" i="5"/>
  <c r="T54" i="5"/>
  <c r="T53" i="5"/>
  <c r="T43" i="5"/>
  <c r="S41" i="5"/>
  <c r="T51" i="5"/>
  <c r="T52" i="5"/>
  <c r="S37" i="5"/>
  <c r="S48" i="5"/>
  <c r="S33" i="5"/>
  <c r="T55" i="5"/>
  <c r="T42" i="5"/>
  <c r="T47" i="5"/>
  <c r="T45" i="5"/>
  <c r="S19" i="5"/>
  <c r="AB20" i="5"/>
  <c r="T44" i="5"/>
  <c r="X43" i="5"/>
  <c r="X45" i="5"/>
  <c r="X55" i="5"/>
  <c r="X52" i="5"/>
  <c r="W37" i="5"/>
  <c r="X42" i="5"/>
  <c r="W48" i="5"/>
  <c r="X44" i="5"/>
  <c r="X46" i="5"/>
  <c r="X53" i="5"/>
  <c r="W40" i="5"/>
  <c r="X54" i="5"/>
  <c r="W33" i="5"/>
  <c r="X51" i="5"/>
  <c r="W41" i="5"/>
  <c r="W19" i="5"/>
  <c r="X47" i="5"/>
  <c r="AB42" i="5"/>
  <c r="AB45" i="5"/>
  <c r="AB51" i="5"/>
  <c r="AB52" i="5"/>
  <c r="AA37" i="5"/>
  <c r="AB43" i="5"/>
  <c r="AB44" i="5"/>
  <c r="AB55" i="5"/>
  <c r="AA41" i="5"/>
  <c r="AB53" i="5"/>
  <c r="AA40" i="5"/>
  <c r="AA48" i="5"/>
  <c r="AA33" i="5"/>
  <c r="AB54" i="5"/>
  <c r="AB46" i="5"/>
  <c r="AA19" i="5"/>
  <c r="AB47" i="5"/>
  <c r="AE40" i="5"/>
  <c r="AF45" i="5"/>
  <c r="AF44" i="5"/>
  <c r="AF53" i="5"/>
  <c r="AF42" i="5"/>
  <c r="AE48" i="5"/>
  <c r="AF51" i="5"/>
  <c r="AE41" i="5"/>
  <c r="AF46" i="5"/>
  <c r="AF47" i="5"/>
  <c r="AF54" i="5"/>
  <c r="AF52" i="5"/>
  <c r="AE37" i="5"/>
  <c r="AF43" i="5"/>
  <c r="AE33" i="5"/>
  <c r="AE19" i="5"/>
  <c r="AF55" i="5"/>
  <c r="AJ42" i="5"/>
  <c r="AJ45" i="5"/>
  <c r="AJ55" i="5"/>
  <c r="AJ44" i="5"/>
  <c r="AI37" i="5"/>
  <c r="AJ43" i="5"/>
  <c r="AI48" i="5"/>
  <c r="AJ47" i="5"/>
  <c r="AI33" i="5"/>
  <c r="AJ51" i="5"/>
  <c r="AJ46" i="5"/>
  <c r="AJ53" i="5"/>
  <c r="AI41" i="5"/>
  <c r="AJ52" i="5"/>
  <c r="AI40" i="5"/>
  <c r="AJ54" i="5"/>
  <c r="AI19" i="5"/>
  <c r="AM40" i="5"/>
  <c r="AN46" i="5"/>
  <c r="AN51" i="5"/>
  <c r="AM33" i="5"/>
  <c r="AN45" i="5"/>
  <c r="AN55" i="5"/>
  <c r="AM37" i="5"/>
  <c r="AN54" i="5"/>
  <c r="AN52" i="5"/>
  <c r="AN42" i="5"/>
  <c r="AN44" i="5"/>
  <c r="AN43" i="5"/>
  <c r="AM41" i="5"/>
  <c r="AN47" i="5"/>
  <c r="AN53" i="5"/>
  <c r="AM48" i="5"/>
  <c r="AM19" i="5"/>
  <c r="AQ33" i="5"/>
  <c r="AQ41" i="5"/>
  <c r="AR54" i="5"/>
  <c r="AR53" i="5"/>
  <c r="AR42" i="5"/>
  <c r="AR45" i="5"/>
  <c r="AR51" i="5"/>
  <c r="AR52" i="5"/>
  <c r="AQ37" i="5"/>
  <c r="AR43" i="5"/>
  <c r="AR44" i="5"/>
  <c r="AR55" i="5"/>
  <c r="AR47" i="5"/>
  <c r="AQ40" i="5"/>
  <c r="AR46" i="5"/>
  <c r="AQ19" i="5"/>
  <c r="AQ48" i="5"/>
  <c r="AU37" i="5"/>
  <c r="AU33" i="5"/>
  <c r="AV44" i="5"/>
  <c r="AV43" i="5"/>
  <c r="AU40" i="5"/>
  <c r="AV45" i="5"/>
  <c r="AV51" i="5"/>
  <c r="AV47" i="5"/>
  <c r="AV42" i="5"/>
  <c r="AU48" i="5"/>
  <c r="AV55" i="5"/>
  <c r="AV53" i="5"/>
  <c r="AU41" i="5"/>
  <c r="AV52" i="5"/>
  <c r="AV46" i="5"/>
  <c r="AU19" i="5"/>
  <c r="BC20" i="5" s="1"/>
  <c r="AV54" i="5"/>
  <c r="AY33" i="5"/>
  <c r="AY41" i="5"/>
  <c r="AZ51" i="5"/>
  <c r="AZ44" i="5"/>
  <c r="AZ42" i="5"/>
  <c r="AZ45" i="5"/>
  <c r="AZ55" i="5"/>
  <c r="AZ52" i="5"/>
  <c r="AY37" i="5"/>
  <c r="AZ43" i="5"/>
  <c r="AY48" i="5"/>
  <c r="AZ47" i="5"/>
  <c r="AZ54" i="5"/>
  <c r="AZ53" i="5"/>
  <c r="AY40" i="5"/>
  <c r="AY19" i="5"/>
  <c r="BH20" i="5" s="1"/>
  <c r="AZ46" i="5"/>
  <c r="BC37" i="5"/>
  <c r="BC41" i="5"/>
  <c r="BC48" i="5"/>
  <c r="BD44" i="5"/>
  <c r="BC40" i="5"/>
  <c r="BD46" i="5"/>
  <c r="BD54" i="5"/>
  <c r="BD47" i="5"/>
  <c r="BC33" i="5"/>
  <c r="BD45" i="5"/>
  <c r="BD51" i="5"/>
  <c r="BD53" i="5"/>
  <c r="BD43" i="5"/>
  <c r="BD55" i="5"/>
  <c r="BD52" i="5"/>
  <c r="BD42" i="5"/>
  <c r="BC19" i="5"/>
  <c r="BG37" i="5"/>
  <c r="BH43" i="5"/>
  <c r="BH44" i="5"/>
  <c r="BH47" i="5"/>
  <c r="BG40" i="5"/>
  <c r="BH46" i="5"/>
  <c r="BG48" i="5"/>
  <c r="BH53" i="5"/>
  <c r="BG33" i="5"/>
  <c r="BG41" i="5"/>
  <c r="BH54" i="5"/>
  <c r="BH55" i="5"/>
  <c r="BH45" i="5"/>
  <c r="BH51" i="5"/>
  <c r="BH52" i="5"/>
  <c r="BG19" i="5"/>
  <c r="BH42" i="5"/>
  <c r="BL42" i="5"/>
  <c r="BK48" i="5"/>
  <c r="BL51" i="5"/>
  <c r="BL55" i="5"/>
  <c r="BL46" i="5"/>
  <c r="BL54" i="5"/>
  <c r="BK33" i="5"/>
  <c r="BL52" i="5"/>
  <c r="BK37" i="5"/>
  <c r="BL45" i="5"/>
  <c r="BL43" i="5"/>
  <c r="BL47" i="5"/>
  <c r="BK41" i="5"/>
  <c r="BL44" i="5"/>
  <c r="BL53" i="5"/>
  <c r="BK19" i="5"/>
  <c r="BK40" i="5"/>
  <c r="BO37" i="5"/>
  <c r="BP43" i="5"/>
  <c r="BP54" i="5"/>
  <c r="BP53" i="5"/>
  <c r="BO33" i="5"/>
  <c r="BO41" i="5"/>
  <c r="BP46" i="5"/>
  <c r="BP52" i="5"/>
  <c r="BO40" i="5"/>
  <c r="BP45" i="5"/>
  <c r="BP51" i="5"/>
  <c r="BP44" i="5"/>
  <c r="BP42" i="5"/>
  <c r="BO48" i="5"/>
  <c r="BP47" i="5"/>
  <c r="BO19" i="5"/>
  <c r="BX20" i="5" s="1"/>
  <c r="BP55" i="5"/>
  <c r="BW40" i="5"/>
  <c r="BX45" i="5"/>
  <c r="BX51" i="5"/>
  <c r="BX55" i="5"/>
  <c r="BX42" i="5"/>
  <c r="BX44" i="5"/>
  <c r="BX47" i="5"/>
  <c r="BX52" i="5"/>
  <c r="BW37" i="5"/>
  <c r="BW41" i="5"/>
  <c r="BW48" i="5"/>
  <c r="BX53" i="5"/>
  <c r="BW33" i="5"/>
  <c r="BX43" i="5"/>
  <c r="BX54" i="5"/>
  <c r="BW19" i="5"/>
  <c r="BX46" i="5"/>
  <c r="CA37" i="5"/>
  <c r="CA33" i="5"/>
  <c r="CA41" i="5"/>
  <c r="CB53" i="5"/>
  <c r="CB46" i="5"/>
  <c r="CA40" i="5"/>
  <c r="CB45" i="5"/>
  <c r="CB44" i="5"/>
  <c r="CB55" i="5"/>
  <c r="CB42" i="5"/>
  <c r="CA48" i="5"/>
  <c r="CB51" i="5"/>
  <c r="CB52" i="5"/>
  <c r="CB43" i="5"/>
  <c r="CB54" i="5"/>
  <c r="CA19" i="5"/>
  <c r="CB47" i="5"/>
  <c r="CF42" i="5"/>
  <c r="CE48" i="5"/>
  <c r="CF53" i="5"/>
  <c r="CE37" i="5"/>
  <c r="CF43" i="5"/>
  <c r="CF54" i="5"/>
  <c r="CF52" i="5"/>
  <c r="CF44" i="5"/>
  <c r="CE40" i="5"/>
  <c r="CE41" i="5"/>
  <c r="CF51" i="5"/>
  <c r="CF55" i="5"/>
  <c r="CF46" i="5"/>
  <c r="CE33" i="5"/>
  <c r="CF45" i="5"/>
  <c r="CE19" i="5"/>
  <c r="CF47" i="5"/>
  <c r="C46" i="5"/>
  <c r="C45" i="5"/>
  <c r="C53" i="5"/>
  <c r="C43" i="5"/>
  <c r="C51" i="5"/>
  <c r="B48" i="5"/>
  <c r="C55" i="5"/>
  <c r="C52" i="5"/>
  <c r="C42" i="5"/>
  <c r="C54" i="5"/>
  <c r="C44" i="5"/>
  <c r="C47" i="5"/>
  <c r="F40" i="5"/>
  <c r="G43" i="5"/>
  <c r="G45" i="5"/>
  <c r="F48" i="5"/>
  <c r="F33" i="5"/>
  <c r="G42" i="5"/>
  <c r="G51" i="5"/>
  <c r="G54" i="5"/>
  <c r="G44" i="5"/>
  <c r="G53" i="5"/>
  <c r="G46" i="5"/>
  <c r="G47" i="5"/>
  <c r="F37" i="5"/>
  <c r="G55" i="5"/>
  <c r="G52" i="5"/>
  <c r="F19" i="5"/>
  <c r="F41" i="5"/>
  <c r="J37" i="5"/>
  <c r="K46" i="5"/>
  <c r="K52" i="5"/>
  <c r="K42" i="5"/>
  <c r="J41" i="5"/>
  <c r="K51" i="5"/>
  <c r="J48" i="5"/>
  <c r="K53" i="5"/>
  <c r="K43" i="5"/>
  <c r="K54" i="5"/>
  <c r="K44" i="5"/>
  <c r="K47" i="5"/>
  <c r="J40" i="5"/>
  <c r="K55" i="5"/>
  <c r="J33" i="5"/>
  <c r="J19" i="5"/>
  <c r="S20" i="5" s="1"/>
  <c r="K45" i="5"/>
  <c r="N40" i="5"/>
  <c r="O43" i="5"/>
  <c r="O51" i="5"/>
  <c r="O54" i="5"/>
  <c r="N33" i="5"/>
  <c r="O44" i="5"/>
  <c r="O55" i="5"/>
  <c r="O53" i="5"/>
  <c r="N37" i="5"/>
  <c r="O52" i="5"/>
  <c r="N41" i="5"/>
  <c r="N48" i="5"/>
  <c r="O42" i="5"/>
  <c r="O45" i="5"/>
  <c r="O46" i="5"/>
  <c r="N19" i="5"/>
  <c r="V20" i="5" s="1"/>
  <c r="O47" i="5"/>
  <c r="R37" i="5"/>
  <c r="S44" i="5"/>
  <c r="S52" i="5"/>
  <c r="S47" i="5"/>
  <c r="R41" i="5"/>
  <c r="S46" i="5"/>
  <c r="S45" i="5"/>
  <c r="R40" i="5"/>
  <c r="S51" i="5"/>
  <c r="R33" i="5"/>
  <c r="S55" i="5"/>
  <c r="S53" i="5"/>
  <c r="S43" i="5"/>
  <c r="R48" i="5"/>
  <c r="S42" i="5"/>
  <c r="R19" i="5"/>
  <c r="S54" i="5"/>
  <c r="V40" i="5"/>
  <c r="W43" i="5"/>
  <c r="W45" i="5"/>
  <c r="V48" i="5"/>
  <c r="V33" i="5"/>
  <c r="W42" i="5"/>
  <c r="W51" i="5"/>
  <c r="W54" i="5"/>
  <c r="W44" i="5"/>
  <c r="W47" i="5"/>
  <c r="W46" i="5"/>
  <c r="W53" i="5"/>
  <c r="V37" i="5"/>
  <c r="W55" i="5"/>
  <c r="V41" i="5"/>
  <c r="V19" i="5"/>
  <c r="AE20" i="5"/>
  <c r="W52" i="5"/>
  <c r="Z37" i="5"/>
  <c r="AA46" i="5"/>
  <c r="AA52" i="5"/>
  <c r="AA47" i="5"/>
  <c r="Z41" i="5"/>
  <c r="AA51" i="5"/>
  <c r="AA42" i="5"/>
  <c r="AA53" i="5"/>
  <c r="AA43" i="5"/>
  <c r="Z48" i="5"/>
  <c r="AA44" i="5"/>
  <c r="AA54" i="5"/>
  <c r="Z40" i="5"/>
  <c r="AA55" i="5"/>
  <c r="AA45" i="5"/>
  <c r="Z19" i="5"/>
  <c r="Z33" i="5"/>
  <c r="AD40" i="5"/>
  <c r="AE43" i="5"/>
  <c r="AE51" i="5"/>
  <c r="AE54" i="5"/>
  <c r="AD33" i="5"/>
  <c r="AE44" i="5"/>
  <c r="AE55" i="5"/>
  <c r="AE45" i="5"/>
  <c r="AD37" i="5"/>
  <c r="AE52" i="5"/>
  <c r="AD41" i="5"/>
  <c r="AD48" i="5"/>
  <c r="AE42" i="5"/>
  <c r="AE53" i="5"/>
  <c r="AE46" i="5"/>
  <c r="AD19" i="5"/>
  <c r="AE47" i="5"/>
  <c r="AH37" i="5"/>
  <c r="AI44" i="5"/>
  <c r="AI52" i="5"/>
  <c r="AI47" i="5"/>
  <c r="AH41" i="5"/>
  <c r="AI46" i="5"/>
  <c r="AI45" i="5"/>
  <c r="AI53" i="5"/>
  <c r="AH40" i="5"/>
  <c r="AI51" i="5"/>
  <c r="AH33" i="5"/>
  <c r="AI55" i="5"/>
  <c r="AI43" i="5"/>
  <c r="AH48" i="5"/>
  <c r="AI54" i="5"/>
  <c r="AH19" i="5"/>
  <c r="AI42" i="5"/>
  <c r="AL40" i="5"/>
  <c r="AM43" i="5"/>
  <c r="AM45" i="5"/>
  <c r="AL48" i="5"/>
  <c r="AL33" i="5"/>
  <c r="AM42" i="5"/>
  <c r="AM51" i="5"/>
  <c r="AM54" i="5"/>
  <c r="AM44" i="5"/>
  <c r="AM47" i="5"/>
  <c r="AM46" i="5"/>
  <c r="AM53" i="5"/>
  <c r="AL37" i="5"/>
  <c r="AM55" i="5"/>
  <c r="AL41" i="5"/>
  <c r="AL19" i="5"/>
  <c r="AU20" i="5" s="1"/>
  <c r="AM52" i="5"/>
  <c r="AP37" i="5"/>
  <c r="AQ46" i="5"/>
  <c r="AQ45" i="5"/>
  <c r="AQ53" i="5"/>
  <c r="AP41" i="5"/>
  <c r="AQ42" i="5"/>
  <c r="AQ52" i="5"/>
  <c r="AQ47" i="5"/>
  <c r="AQ43" i="5"/>
  <c r="AP48" i="5"/>
  <c r="AQ44" i="5"/>
  <c r="AQ54" i="5"/>
  <c r="AP40" i="5"/>
  <c r="AQ51" i="5"/>
  <c r="AQ55" i="5"/>
  <c r="AP19" i="5"/>
  <c r="AP33" i="5"/>
  <c r="AT40" i="5"/>
  <c r="AU43" i="5"/>
  <c r="AU51" i="5"/>
  <c r="AU54" i="5"/>
  <c r="AT33" i="5"/>
  <c r="AU44" i="5"/>
  <c r="AU55" i="5"/>
  <c r="AU53" i="5"/>
  <c r="AT37" i="5"/>
  <c r="AU52" i="5"/>
  <c r="AT41" i="5"/>
  <c r="AT48" i="5"/>
  <c r="AU42" i="5"/>
  <c r="AU45" i="5"/>
  <c r="AU46" i="5"/>
  <c r="AT19" i="5"/>
  <c r="AU47" i="5"/>
  <c r="AX41" i="5"/>
  <c r="AY46" i="5"/>
  <c r="AY45" i="5"/>
  <c r="AY53" i="5"/>
  <c r="AX40" i="5"/>
  <c r="AY42" i="5"/>
  <c r="AY52" i="5"/>
  <c r="AX33" i="5"/>
  <c r="AY44" i="5"/>
  <c r="AX48" i="5"/>
  <c r="AX37" i="5"/>
  <c r="AY51" i="5"/>
  <c r="AY54" i="5"/>
  <c r="AY43" i="5"/>
  <c r="AY55" i="5"/>
  <c r="AX19" i="5"/>
  <c r="BF20" i="5" s="1"/>
  <c r="AY47" i="5"/>
  <c r="BB33" i="5"/>
  <c r="BC42" i="5"/>
  <c r="BC51" i="5"/>
  <c r="BB41" i="5"/>
  <c r="BC45" i="5"/>
  <c r="BC54" i="5"/>
  <c r="BC43" i="5"/>
  <c r="BC55" i="5"/>
  <c r="BC47" i="5"/>
  <c r="BB40" i="5"/>
  <c r="BC44" i="5"/>
  <c r="BC52" i="5"/>
  <c r="BC53" i="5"/>
  <c r="BC46" i="5"/>
  <c r="BB48" i="5"/>
  <c r="BB37" i="5"/>
  <c r="BB19" i="5"/>
  <c r="BF41" i="5"/>
  <c r="BG51" i="5"/>
  <c r="BF48" i="5"/>
  <c r="BG53" i="5"/>
  <c r="BF40" i="5"/>
  <c r="BG43" i="5"/>
  <c r="BG42" i="5"/>
  <c r="BG54" i="5"/>
  <c r="BF33" i="5"/>
  <c r="BG44" i="5"/>
  <c r="BG45" i="5"/>
  <c r="BG47" i="5"/>
  <c r="BG46" i="5"/>
  <c r="BG52" i="5"/>
  <c r="BF37" i="5"/>
  <c r="BF19" i="5"/>
  <c r="BO20" i="5" s="1"/>
  <c r="BG55" i="5"/>
  <c r="BJ33" i="5"/>
  <c r="BK44" i="5"/>
  <c r="BK52" i="5"/>
  <c r="BK45" i="5"/>
  <c r="BJ37" i="5"/>
  <c r="BK42" i="5"/>
  <c r="BJ48" i="5"/>
  <c r="BK55" i="5"/>
  <c r="BJ41" i="5"/>
  <c r="BK46" i="5"/>
  <c r="BK54" i="5"/>
  <c r="BK47" i="5"/>
  <c r="BK43" i="5"/>
  <c r="BK51" i="5"/>
  <c r="BK53" i="5"/>
  <c r="BJ19" i="5"/>
  <c r="BS20" i="5" s="1"/>
  <c r="BJ40" i="5"/>
  <c r="BO43" i="5"/>
  <c r="BO51" i="5"/>
  <c r="BN48" i="5"/>
  <c r="BO53" i="5"/>
  <c r="BN33" i="5"/>
  <c r="BO42" i="5"/>
  <c r="BO52" i="5"/>
  <c r="BO54" i="5"/>
  <c r="BN37" i="5"/>
  <c r="BO44" i="5"/>
  <c r="BN40" i="5"/>
  <c r="BO47" i="5"/>
  <c r="BN41" i="5"/>
  <c r="BO46" i="5"/>
  <c r="BO45" i="5"/>
  <c r="BN19" i="5"/>
  <c r="BV20" i="5" s="1"/>
  <c r="BO55" i="5"/>
  <c r="BR41" i="5"/>
  <c r="BS46" i="5"/>
  <c r="BR48" i="5"/>
  <c r="BS47" i="5"/>
  <c r="BR33" i="5"/>
  <c r="BS43" i="5"/>
  <c r="BS45" i="5"/>
  <c r="BS54" i="5"/>
  <c r="BR37" i="5"/>
  <c r="BS42" i="5"/>
  <c r="BS51" i="5"/>
  <c r="BS55" i="5"/>
  <c r="BR40" i="5"/>
  <c r="BS44" i="5"/>
  <c r="BS53" i="5"/>
  <c r="BR19" i="5"/>
  <c r="BS52" i="5"/>
  <c r="BV37" i="5"/>
  <c r="BW44" i="5"/>
  <c r="BW52" i="5"/>
  <c r="BW42" i="5"/>
  <c r="BV40" i="5"/>
  <c r="BW46" i="5"/>
  <c r="BV48" i="5"/>
  <c r="BW47" i="5"/>
  <c r="BV41" i="5"/>
  <c r="BW51" i="5"/>
  <c r="BW54" i="5"/>
  <c r="BW53" i="5"/>
  <c r="BV33" i="5"/>
  <c r="BW43" i="5"/>
  <c r="BW55" i="5"/>
  <c r="BV19" i="5"/>
  <c r="BW45" i="5"/>
  <c r="BZ41" i="5"/>
  <c r="CA51" i="5"/>
  <c r="CA54" i="5"/>
  <c r="BZ33" i="5"/>
  <c r="CA43" i="5"/>
  <c r="CA46" i="5"/>
  <c r="CA53" i="5"/>
  <c r="CA47" i="5"/>
  <c r="BZ37" i="5"/>
  <c r="CA44" i="5"/>
  <c r="CA52" i="5"/>
  <c r="CA55" i="5"/>
  <c r="CA45" i="5"/>
  <c r="BZ40" i="5"/>
  <c r="CA42" i="5"/>
  <c r="BZ19" i="5"/>
  <c r="BZ48" i="5"/>
  <c r="CD40" i="5"/>
  <c r="CE44" i="5"/>
  <c r="CE45" i="5"/>
  <c r="CE55" i="5"/>
  <c r="CD41" i="5"/>
  <c r="CE51" i="5"/>
  <c r="CD48" i="5"/>
  <c r="CD33" i="5"/>
  <c r="CE42" i="5"/>
  <c r="CE46" i="5"/>
  <c r="CE54" i="5"/>
  <c r="CE53" i="5"/>
  <c r="CE47" i="5"/>
  <c r="CD37" i="5"/>
  <c r="CE43" i="5"/>
  <c r="CD19" i="5"/>
  <c r="CE52" i="5"/>
  <c r="CH37" i="5"/>
  <c r="CI42" i="5"/>
  <c r="CI46" i="5"/>
  <c r="CI55" i="5"/>
  <c r="CH40" i="5"/>
  <c r="CI44" i="5"/>
  <c r="CI52" i="5"/>
  <c r="CH41" i="5"/>
  <c r="CI45" i="5"/>
  <c r="CH48" i="5"/>
  <c r="CI54" i="5"/>
  <c r="CH33" i="5"/>
  <c r="CI53" i="5"/>
  <c r="CI51" i="5"/>
  <c r="CH19" i="5"/>
  <c r="CI43" i="5"/>
  <c r="D37" i="5"/>
  <c r="D41" i="5"/>
  <c r="E47" i="5"/>
  <c r="E52" i="5"/>
  <c r="D33" i="5"/>
  <c r="E45" i="5"/>
  <c r="E53" i="5"/>
  <c r="E55" i="5"/>
  <c r="E42" i="5"/>
  <c r="E46" i="5"/>
  <c r="D48" i="5"/>
  <c r="D40" i="5"/>
  <c r="E54" i="5"/>
  <c r="E51" i="5"/>
  <c r="E43" i="5"/>
  <c r="D19" i="5"/>
  <c r="L20" i="5" s="1"/>
  <c r="E44" i="5"/>
  <c r="I42" i="5"/>
  <c r="I45" i="5"/>
  <c r="I53" i="5"/>
  <c r="I51" i="5"/>
  <c r="I43" i="5"/>
  <c r="I46" i="5"/>
  <c r="H48" i="5"/>
  <c r="I55" i="5"/>
  <c r="H37" i="5"/>
  <c r="H40" i="5"/>
  <c r="I44" i="5"/>
  <c r="I54" i="5"/>
  <c r="I47" i="5"/>
  <c r="I52" i="5"/>
  <c r="H41" i="5"/>
  <c r="H33" i="5"/>
  <c r="H19" i="5"/>
  <c r="L37" i="5"/>
  <c r="M43" i="5"/>
  <c r="M44" i="5"/>
  <c r="M54" i="5"/>
  <c r="L33" i="5"/>
  <c r="L41" i="5"/>
  <c r="M47" i="5"/>
  <c r="M52" i="5"/>
  <c r="L40" i="5"/>
  <c r="M45" i="5"/>
  <c r="M53" i="5"/>
  <c r="M51" i="5"/>
  <c r="M46" i="5"/>
  <c r="L48" i="5"/>
  <c r="M42" i="5"/>
  <c r="L19" i="5"/>
  <c r="M55" i="5"/>
  <c r="Q42" i="5"/>
  <c r="Q45" i="5"/>
  <c r="Q53" i="5"/>
  <c r="Q51" i="5"/>
  <c r="P40" i="5"/>
  <c r="Q46" i="5"/>
  <c r="P48" i="5"/>
  <c r="Q55" i="5"/>
  <c r="P37" i="5"/>
  <c r="Q43" i="5"/>
  <c r="Q44" i="5"/>
  <c r="Q54" i="5"/>
  <c r="P41" i="5"/>
  <c r="Q47" i="5"/>
  <c r="Q52" i="5"/>
  <c r="P19" i="5"/>
  <c r="Y20" i="5" s="1"/>
  <c r="P33" i="5"/>
  <c r="T37" i="5"/>
  <c r="T41" i="5"/>
  <c r="U44" i="5"/>
  <c r="U54" i="5"/>
  <c r="T33" i="5"/>
  <c r="U45" i="5"/>
  <c r="U47" i="5"/>
  <c r="U52" i="5"/>
  <c r="U42" i="5"/>
  <c r="U46" i="5"/>
  <c r="U53" i="5"/>
  <c r="U55" i="5"/>
  <c r="U43" i="5"/>
  <c r="T40" i="5"/>
  <c r="T48" i="5"/>
  <c r="T19" i="5"/>
  <c r="AA20" i="5" s="1"/>
  <c r="AC20" i="5"/>
  <c r="U51" i="5"/>
  <c r="X33" i="5"/>
  <c r="X41" i="5"/>
  <c r="Y47" i="5"/>
  <c r="Y52" i="5"/>
  <c r="Y42" i="5"/>
  <c r="Y45" i="5"/>
  <c r="Y53" i="5"/>
  <c r="Y51" i="5"/>
  <c r="Y46" i="5"/>
  <c r="Y55" i="5"/>
  <c r="X37" i="5"/>
  <c r="Y44" i="5"/>
  <c r="X40" i="5"/>
  <c r="Y43" i="5"/>
  <c r="X48" i="5"/>
  <c r="X19" i="5"/>
  <c r="Y54" i="5"/>
  <c r="AB40" i="5"/>
  <c r="AC45" i="5"/>
  <c r="AC53" i="5"/>
  <c r="AC55" i="5"/>
  <c r="AC42" i="5"/>
  <c r="AC46" i="5"/>
  <c r="AB48" i="5"/>
  <c r="AC43" i="5"/>
  <c r="AC54" i="5"/>
  <c r="AB41" i="5"/>
  <c r="AC52" i="5"/>
  <c r="AB33" i="5"/>
  <c r="AB37" i="5"/>
  <c r="AC44" i="5"/>
  <c r="AC51" i="5"/>
  <c r="AB19" i="5"/>
  <c r="AF20" i="5" s="1"/>
  <c r="AC47" i="5"/>
  <c r="AF33" i="5"/>
  <c r="AF41" i="5"/>
  <c r="AG47" i="5"/>
  <c r="AG52" i="5"/>
  <c r="AG42" i="5"/>
  <c r="AG45" i="5"/>
  <c r="AG53" i="5"/>
  <c r="AG51" i="5"/>
  <c r="AF40" i="5"/>
  <c r="AF48" i="5"/>
  <c r="AG43" i="5"/>
  <c r="AG54" i="5"/>
  <c r="AF37" i="5"/>
  <c r="AG46" i="5"/>
  <c r="AG55" i="5"/>
  <c r="AF19" i="5"/>
  <c r="AM20" i="5" s="1"/>
  <c r="AG44" i="5"/>
  <c r="AK43" i="5"/>
  <c r="AK46" i="5"/>
  <c r="AJ48" i="5"/>
  <c r="AK51" i="5"/>
  <c r="AJ37" i="5"/>
  <c r="AJ41" i="5"/>
  <c r="AK44" i="5"/>
  <c r="AK54" i="5"/>
  <c r="AJ33" i="5"/>
  <c r="AK47" i="5"/>
  <c r="AK42" i="5"/>
  <c r="AK53" i="5"/>
  <c r="AK55" i="5"/>
  <c r="AJ40" i="5"/>
  <c r="AK52" i="5"/>
  <c r="AJ19" i="5"/>
  <c r="AK45" i="5"/>
  <c r="AO43" i="5"/>
  <c r="AO46" i="5"/>
  <c r="AN48" i="5"/>
  <c r="AO55" i="5"/>
  <c r="AN37" i="5"/>
  <c r="AN40" i="5"/>
  <c r="AO44" i="5"/>
  <c r="AO54" i="5"/>
  <c r="AN41" i="5"/>
  <c r="AO52" i="5"/>
  <c r="AO45" i="5"/>
  <c r="AO51" i="5"/>
  <c r="AO53" i="5"/>
  <c r="AN33" i="5"/>
  <c r="AO47" i="5"/>
  <c r="AN19" i="5"/>
  <c r="AV20" i="5"/>
  <c r="AO42" i="5"/>
  <c r="AR37" i="5"/>
  <c r="AS43" i="5"/>
  <c r="AS44" i="5"/>
  <c r="AS54" i="5"/>
  <c r="AS55" i="5"/>
  <c r="AR33" i="5"/>
  <c r="AR41" i="5"/>
  <c r="AS47" i="5"/>
  <c r="AS52" i="5"/>
  <c r="AR40" i="5"/>
  <c r="AS42" i="5"/>
  <c r="AR48" i="5"/>
  <c r="AS46" i="5"/>
  <c r="AS53" i="5"/>
  <c r="AS45" i="5"/>
  <c r="AS51" i="5"/>
  <c r="AR19" i="5"/>
  <c r="AV40" i="5"/>
  <c r="AW46" i="5"/>
  <c r="AV48" i="5"/>
  <c r="AW51" i="5"/>
  <c r="AV37" i="5"/>
  <c r="AW43" i="5"/>
  <c r="AW44" i="5"/>
  <c r="AW54" i="5"/>
  <c r="AV33" i="5"/>
  <c r="AW42" i="5"/>
  <c r="AW53" i="5"/>
  <c r="AW45" i="5"/>
  <c r="AV41" i="5"/>
  <c r="AW52" i="5"/>
  <c r="AW55" i="5"/>
  <c r="AV19" i="5"/>
  <c r="AW47" i="5"/>
  <c r="AZ33" i="5"/>
  <c r="BA45" i="5"/>
  <c r="BA42" i="5"/>
  <c r="AZ40" i="5"/>
  <c r="BA53" i="5"/>
  <c r="BA55" i="5"/>
  <c r="AZ37" i="5"/>
  <c r="BA44" i="5"/>
  <c r="BA52" i="5"/>
  <c r="AZ41" i="5"/>
  <c r="BA46" i="5"/>
  <c r="BA43" i="5"/>
  <c r="BA47" i="5"/>
  <c r="BA51" i="5"/>
  <c r="AZ48" i="5"/>
  <c r="AZ19" i="5"/>
  <c r="BI20" i="5"/>
  <c r="BA54" i="5"/>
  <c r="BE42" i="5"/>
  <c r="BE45" i="5"/>
  <c r="BE53" i="5"/>
  <c r="BE51" i="5"/>
  <c r="BE52" i="5"/>
  <c r="BD40" i="5"/>
  <c r="BE47" i="5"/>
  <c r="BE55" i="5"/>
  <c r="BE46" i="5"/>
  <c r="BE43" i="5"/>
  <c r="BD37" i="5"/>
  <c r="BD41" i="5"/>
  <c r="BD48" i="5"/>
  <c r="BD33" i="5"/>
  <c r="BE54" i="5"/>
  <c r="BD19" i="5"/>
  <c r="BE44" i="5"/>
  <c r="BH37" i="5"/>
  <c r="BI43" i="5"/>
  <c r="BI44" i="5"/>
  <c r="BI54" i="5"/>
  <c r="BH48" i="5"/>
  <c r="BH40" i="5"/>
  <c r="BI46" i="5"/>
  <c r="BI52" i="5"/>
  <c r="BH41" i="5"/>
  <c r="BI51" i="5"/>
  <c r="BH33" i="5"/>
  <c r="BI42" i="5"/>
  <c r="BI47" i="5"/>
  <c r="BI55" i="5"/>
  <c r="BI53" i="5"/>
  <c r="BH19" i="5"/>
  <c r="BQ20" i="5" s="1"/>
  <c r="BI45" i="5"/>
  <c r="BM42" i="5"/>
  <c r="BM45" i="5"/>
  <c r="BM53" i="5"/>
  <c r="BM51" i="5"/>
  <c r="BM55" i="5"/>
  <c r="BL37" i="5"/>
  <c r="BL41" i="5"/>
  <c r="BL48" i="5"/>
  <c r="BM44" i="5"/>
  <c r="BM47" i="5"/>
  <c r="BL33" i="5"/>
  <c r="BM46" i="5"/>
  <c r="BM54" i="5"/>
  <c r="BL40" i="5"/>
  <c r="BM52" i="5"/>
  <c r="BL19" i="5"/>
  <c r="BR20" i="5" s="1"/>
  <c r="BM43" i="5"/>
  <c r="BP40" i="5"/>
  <c r="BQ45" i="5"/>
  <c r="BQ53" i="5"/>
  <c r="BQ51" i="5"/>
  <c r="BP33" i="5"/>
  <c r="BQ46" i="5"/>
  <c r="BQ54" i="5"/>
  <c r="BQ47" i="5"/>
  <c r="BP41" i="5"/>
  <c r="BQ42" i="5"/>
  <c r="BQ44" i="5"/>
  <c r="BQ52" i="5"/>
  <c r="BQ43" i="5"/>
  <c r="BQ55" i="5"/>
  <c r="BP37" i="5"/>
  <c r="BP19" i="5"/>
  <c r="BP48" i="5"/>
  <c r="BT37" i="5"/>
  <c r="BT41" i="5"/>
  <c r="BU45" i="5"/>
  <c r="BU47" i="5"/>
  <c r="BU52" i="5"/>
  <c r="BU42" i="5"/>
  <c r="BT48" i="5"/>
  <c r="BT40" i="5"/>
  <c r="BU54" i="5"/>
  <c r="BT33" i="5"/>
  <c r="BU43" i="5"/>
  <c r="BU53" i="5"/>
  <c r="BU51" i="5"/>
  <c r="BU44" i="5"/>
  <c r="BU55" i="5"/>
  <c r="BU46" i="5"/>
  <c r="BT19" i="5"/>
  <c r="CC20" i="5" s="1"/>
  <c r="BY42" i="5"/>
  <c r="BX41" i="5"/>
  <c r="BY47" i="5"/>
  <c r="BY43" i="5"/>
  <c r="BY51" i="5"/>
  <c r="BX33" i="5"/>
  <c r="BY52" i="5"/>
  <c r="BY44" i="5"/>
  <c r="BY55" i="5"/>
  <c r="BX37" i="5"/>
  <c r="BX40" i="5"/>
  <c r="BY53" i="5"/>
  <c r="BY46" i="5"/>
  <c r="BY45" i="5"/>
  <c r="BX48" i="5"/>
  <c r="BX19" i="5"/>
  <c r="CE20" i="5" s="1"/>
  <c r="BY54" i="5"/>
  <c r="CC45" i="5"/>
  <c r="CB33" i="5"/>
  <c r="CB40" i="5"/>
  <c r="CC53" i="5"/>
  <c r="CC52" i="5"/>
  <c r="CB41" i="5"/>
  <c r="CC54" i="5"/>
  <c r="CC46" i="5"/>
  <c r="CC42" i="5"/>
  <c r="CC44" i="5"/>
  <c r="CB48" i="5"/>
  <c r="CC51" i="5"/>
  <c r="CC43" i="5"/>
  <c r="CB37" i="5"/>
  <c r="CC47" i="5"/>
  <c r="CB19" i="5"/>
  <c r="CC55" i="5"/>
  <c r="CG47" i="5"/>
  <c r="CF37" i="5"/>
  <c r="CG45" i="5"/>
  <c r="CG53" i="5"/>
  <c r="CG46" i="5"/>
  <c r="CG51" i="5"/>
  <c r="CG42" i="5"/>
  <c r="CF48" i="5"/>
  <c r="CF41" i="5"/>
  <c r="CG54" i="5"/>
  <c r="CF33" i="5"/>
  <c r="CG44" i="5"/>
  <c r="CG43" i="5"/>
  <c r="CG52" i="5"/>
  <c r="CF40" i="5"/>
  <c r="CG55" i="5"/>
  <c r="CF19" i="5"/>
  <c r="B33" i="5"/>
  <c r="B40" i="5"/>
  <c r="B19" i="5"/>
  <c r="B41" i="5"/>
  <c r="AS19" i="1"/>
  <c r="AR18" i="1"/>
  <c r="AX18" i="1"/>
  <c r="AY19" i="1"/>
  <c r="CF19" i="1"/>
  <c r="CE18" i="1"/>
  <c r="BH19" i="1"/>
  <c r="BG18" i="1"/>
  <c r="AJ19" i="1"/>
  <c r="AI18" i="1"/>
  <c r="T19" i="1"/>
  <c r="S18" i="1"/>
  <c r="CD19" i="1"/>
  <c r="CC18" i="1"/>
  <c r="BN19" i="1"/>
  <c r="BM18" i="1"/>
  <c r="AX19" i="1"/>
  <c r="AW18" i="1"/>
  <c r="AH19" i="1"/>
  <c r="AG18" i="1"/>
  <c r="R19" i="1"/>
  <c r="Q18" i="1"/>
  <c r="N19" i="1"/>
  <c r="M18" i="1"/>
  <c r="CF18" i="1"/>
  <c r="CG19" i="1"/>
  <c r="BX18" i="1"/>
  <c r="BY19" i="1"/>
  <c r="BP18" i="1"/>
  <c r="BQ19" i="1"/>
  <c r="BH18" i="1"/>
  <c r="BI19" i="1"/>
  <c r="AZ18" i="1"/>
  <c r="BA19" i="1"/>
  <c r="AJ18" i="1"/>
  <c r="AK19" i="1"/>
  <c r="AB18" i="1"/>
  <c r="AC19" i="1"/>
  <c r="T18" i="1"/>
  <c r="U19" i="1"/>
  <c r="L18" i="1"/>
  <c r="M19" i="1"/>
  <c r="D18" i="1"/>
  <c r="E19" i="1"/>
  <c r="B18" i="1"/>
  <c r="C19" i="1"/>
  <c r="K19" i="1"/>
  <c r="J18" i="1"/>
  <c r="S19" i="1"/>
  <c r="R18" i="1"/>
  <c r="AA19" i="1"/>
  <c r="Z18" i="1"/>
  <c r="AI19" i="1"/>
  <c r="AH18" i="1"/>
  <c r="AQ19" i="1"/>
  <c r="AP18" i="1"/>
  <c r="BG19" i="1"/>
  <c r="BF18" i="1"/>
  <c r="BO19" i="1"/>
  <c r="BN18" i="1"/>
  <c r="BW19" i="1"/>
  <c r="BV18" i="1"/>
  <c r="CE19" i="1"/>
  <c r="CD18" i="1"/>
  <c r="BW18" i="1"/>
  <c r="BX19" i="1"/>
  <c r="BO18" i="1"/>
  <c r="BP19" i="1"/>
  <c r="AY18" i="1"/>
  <c r="AZ19" i="1"/>
  <c r="AQ18" i="1"/>
  <c r="AR19" i="1"/>
  <c r="AA18" i="1"/>
  <c r="AB19" i="1"/>
  <c r="K18" i="1"/>
  <c r="L19" i="1"/>
  <c r="C18" i="1"/>
  <c r="CO18" i="1" s="1"/>
  <c r="D19" i="1"/>
  <c r="BU18" i="1"/>
  <c r="BV19" i="1"/>
  <c r="BE18" i="1"/>
  <c r="BF19" i="1"/>
  <c r="AO18" i="1"/>
  <c r="AP19" i="1"/>
  <c r="Y18" i="1"/>
  <c r="Z19" i="1"/>
  <c r="I18" i="1"/>
  <c r="J19" i="1"/>
  <c r="BU19" i="1"/>
  <c r="BT18" i="1"/>
  <c r="BM19" i="1"/>
  <c r="BL18" i="1"/>
  <c r="BE19" i="1"/>
  <c r="BD18" i="1"/>
  <c r="AW19" i="1"/>
  <c r="AV18" i="1"/>
  <c r="AO19" i="1"/>
  <c r="AN18" i="1"/>
  <c r="AG19" i="1"/>
  <c r="AF18" i="1"/>
  <c r="Q19" i="1"/>
  <c r="P18" i="1"/>
  <c r="F18" i="1"/>
  <c r="G19" i="1"/>
  <c r="V18" i="1"/>
  <c r="W19" i="1"/>
  <c r="AD18" i="1"/>
  <c r="AE19" i="1"/>
  <c r="AT18" i="1"/>
  <c r="AU19" i="1"/>
  <c r="BB18" i="1"/>
  <c r="BC19" i="1"/>
  <c r="BR18" i="1"/>
  <c r="BS19" i="1"/>
  <c r="CH18" i="1"/>
  <c r="CI19" i="1"/>
  <c r="CB19" i="1"/>
  <c r="CA18" i="1"/>
  <c r="BL19" i="1"/>
  <c r="BK18" i="1"/>
  <c r="AV19" i="1"/>
  <c r="AU18" i="1"/>
  <c r="AN19" i="1"/>
  <c r="AM18" i="1"/>
  <c r="X19" i="1"/>
  <c r="W18" i="1"/>
  <c r="H19" i="1"/>
  <c r="G18" i="1"/>
  <c r="BZ19" i="1"/>
  <c r="BY18" i="1"/>
  <c r="BR19" i="1"/>
  <c r="BQ18" i="1"/>
  <c r="BB19" i="1"/>
  <c r="BA18" i="1"/>
  <c r="AL19" i="1"/>
  <c r="AK18" i="1"/>
  <c r="CC19" i="1"/>
  <c r="CB18" i="1"/>
  <c r="Y19" i="1"/>
  <c r="X18" i="1"/>
  <c r="I19" i="1"/>
  <c r="H18" i="1"/>
  <c r="N18" i="1"/>
  <c r="O19" i="1"/>
  <c r="AL18" i="1"/>
  <c r="AM19" i="1"/>
  <c r="BJ18" i="1"/>
  <c r="BK19" i="1"/>
  <c r="BZ18" i="1"/>
  <c r="CA19" i="1"/>
  <c r="BT19" i="1"/>
  <c r="BS18" i="1"/>
  <c r="BD19" i="1"/>
  <c r="BC18" i="1"/>
  <c r="AF19" i="1"/>
  <c r="AE18" i="1"/>
  <c r="P19" i="1"/>
  <c r="O18" i="1"/>
  <c r="CH19" i="1"/>
  <c r="CG18" i="1"/>
  <c r="BJ19" i="1"/>
  <c r="BI18" i="1"/>
  <c r="AT19" i="1"/>
  <c r="AS18" i="1"/>
  <c r="V19" i="1"/>
  <c r="U18" i="1"/>
  <c r="AC18" i="1"/>
  <c r="AD19" i="1"/>
  <c r="E18" i="1"/>
  <c r="F19" i="1"/>
  <c r="CN18" i="1"/>
  <c r="BZ20" i="5"/>
  <c r="CM19" i="5"/>
  <c r="BU20" i="5"/>
  <c r="Q20" i="5"/>
  <c r="K20" i="5"/>
  <c r="AS20" i="5"/>
  <c r="BM26" i="10"/>
  <c r="BJ26" i="10"/>
  <c r="AE38" i="9"/>
  <c r="AU38" i="9"/>
  <c r="BB39" i="9"/>
  <c r="BK39" i="9"/>
  <c r="BX39" i="9"/>
  <c r="BU39" i="9"/>
  <c r="AR38" i="9"/>
  <c r="AF38" i="9"/>
  <c r="BJ33" i="9"/>
  <c r="BF33" i="9"/>
  <c r="AP33" i="9"/>
  <c r="AL33" i="9"/>
  <c r="Z33" i="9"/>
  <c r="V33" i="9"/>
  <c r="AL39" i="9"/>
  <c r="Z39" i="9"/>
  <c r="S39" i="9"/>
  <c r="AF39" i="9"/>
  <c r="AC39" i="9"/>
  <c r="BU33" i="9"/>
  <c r="BM33" i="9"/>
  <c r="BI33" i="9"/>
  <c r="BE33" i="9"/>
  <c r="AW33" i="9"/>
  <c r="AS33" i="9"/>
  <c r="AO33" i="9"/>
  <c r="AC33" i="9"/>
  <c r="Y33" i="9"/>
  <c r="BC38" i="9"/>
  <c r="G39" i="9"/>
  <c r="D39" i="9"/>
  <c r="CF39" i="9"/>
  <c r="BH38" i="9"/>
  <c r="BN38" i="9"/>
  <c r="R18" i="13"/>
  <c r="O18" i="13"/>
  <c r="N18" i="13"/>
  <c r="BW20" i="5"/>
  <c r="BK20" i="5"/>
  <c r="AZ20" i="5"/>
  <c r="AJ20" i="5"/>
  <c r="BB20" i="5"/>
  <c r="AI20" i="5"/>
  <c r="BA20" i="5"/>
  <c r="CK76" i="2"/>
  <c r="R84" i="2"/>
  <c r="CM51" i="5"/>
  <c r="CM55" i="5"/>
  <c r="CM54" i="5"/>
  <c r="CM52" i="5"/>
  <c r="CQ12" i="1"/>
  <c r="CM37" i="9"/>
  <c r="CL37" i="9"/>
  <c r="CL19" i="9"/>
  <c r="CN19" i="5"/>
  <c r="CM53" i="5"/>
  <c r="CD26" i="10" l="1"/>
  <c r="BY26" i="10"/>
  <c r="BW26" i="10"/>
  <c r="BU26" i="10"/>
  <c r="BS26" i="10"/>
  <c r="BQ26" i="10"/>
  <c r="BL26" i="10"/>
  <c r="BN29" i="10" s="1"/>
  <c r="BI26" i="10"/>
  <c r="BG26" i="10"/>
  <c r="BE26" i="10"/>
  <c r="BC26" i="10"/>
  <c r="CK19" i="10"/>
  <c r="CA26" i="10"/>
  <c r="BX26" i="10"/>
  <c r="BT26" i="10"/>
  <c r="BR26" i="10"/>
  <c r="BH26" i="10"/>
  <c r="BF26" i="10"/>
  <c r="BD26" i="10"/>
  <c r="CM19" i="10"/>
  <c r="AW39" i="9"/>
  <c r="AM39" i="9"/>
  <c r="AT39" i="9"/>
  <c r="I33" i="9"/>
  <c r="T38" i="9"/>
  <c r="BL39" i="9"/>
  <c r="BO39" i="9"/>
  <c r="BV39" i="9"/>
  <c r="S38" i="9"/>
  <c r="J33" i="9"/>
  <c r="AD33" i="9"/>
  <c r="BV33" i="9"/>
  <c r="U38" i="9"/>
  <c r="Y39" i="9"/>
  <c r="AB39" i="9"/>
  <c r="AE39" i="9"/>
  <c r="CA38" i="9"/>
  <c r="BN39" i="9"/>
  <c r="X39" i="9"/>
  <c r="BQ39" i="9"/>
  <c r="BY38" i="9"/>
  <c r="BJ38" i="9"/>
  <c r="AM38" i="9"/>
  <c r="AO38" i="9"/>
  <c r="AP38" i="9"/>
  <c r="AG38" i="9"/>
  <c r="AH38" i="9"/>
  <c r="V38" i="9"/>
  <c r="P38" i="9"/>
  <c r="BW33" i="9"/>
  <c r="CC33" i="9"/>
  <c r="BS33" i="9"/>
  <c r="AV33" i="9"/>
  <c r="AR33" i="9"/>
  <c r="AU33" i="9"/>
  <c r="AX33" i="9"/>
  <c r="AJ33" i="9"/>
  <c r="AQ33" i="9"/>
  <c r="U33" i="9"/>
  <c r="X33" i="9"/>
  <c r="W33" i="9"/>
  <c r="BP34" i="9"/>
  <c r="AZ34" i="9"/>
  <c r="H31" i="9"/>
  <c r="BI31" i="9"/>
  <c r="BY31" i="9"/>
  <c r="AJ38" i="9"/>
  <c r="X38" i="9"/>
  <c r="AZ39" i="9"/>
  <c r="Z38" i="9"/>
  <c r="AG39" i="9"/>
  <c r="T39" i="9"/>
  <c r="W39" i="9"/>
  <c r="AD39" i="9"/>
  <c r="AS39" i="9"/>
  <c r="AV39" i="9"/>
  <c r="AY39" i="9"/>
  <c r="AP39" i="9"/>
  <c r="O39" i="9"/>
  <c r="I39" i="9"/>
  <c r="L39" i="9"/>
  <c r="BR39" i="9"/>
  <c r="AA39" i="9"/>
  <c r="BT39" i="9"/>
  <c r="BZ38" i="9"/>
  <c r="BQ38" i="9"/>
  <c r="BM38" i="9"/>
  <c r="AY38" i="9"/>
  <c r="AV38" i="9"/>
  <c r="AS38" i="9"/>
  <c r="AK38" i="9"/>
  <c r="L38" i="9"/>
  <c r="O38" i="9"/>
  <c r="U39" i="9"/>
  <c r="BG39" i="9"/>
  <c r="R39" i="9"/>
  <c r="BY39" i="9"/>
  <c r="CG39" i="9"/>
  <c r="AN39" i="9"/>
  <c r="CD39" i="9"/>
  <c r="BO33" i="9"/>
  <c r="BX33" i="9"/>
  <c r="BN33" i="9"/>
  <c r="BT33" i="9"/>
  <c r="BP33" i="9"/>
  <c r="BA33" i="9"/>
  <c r="AZ33" i="9"/>
  <c r="AB33" i="9"/>
  <c r="AE33" i="9"/>
  <c r="AH33" i="9"/>
  <c r="AA33" i="9"/>
  <c r="CF34" i="9"/>
  <c r="M31" i="9"/>
  <c r="Q31" i="9"/>
  <c r="U31" i="9"/>
  <c r="Y31" i="9"/>
  <c r="AC31" i="9"/>
  <c r="AG31" i="9"/>
  <c r="AK31" i="9"/>
  <c r="AO31" i="9"/>
  <c r="AS31" i="9"/>
  <c r="AW31" i="9"/>
  <c r="BM31" i="9"/>
  <c r="CA33" i="9"/>
  <c r="BQ33" i="9"/>
  <c r="CN19" i="9"/>
  <c r="BC33" i="9"/>
  <c r="K33" i="9"/>
  <c r="O33" i="9"/>
  <c r="Q33" i="9"/>
  <c r="M33" i="9"/>
  <c r="L33" i="9"/>
  <c r="CE34" i="9"/>
  <c r="D34" i="9"/>
  <c r="J31" i="9"/>
  <c r="N31" i="9"/>
  <c r="R31" i="9"/>
  <c r="V31" i="9"/>
  <c r="Z31" i="9"/>
  <c r="AD31" i="9"/>
  <c r="AH31" i="9"/>
  <c r="AL31" i="9"/>
  <c r="AP31" i="9"/>
  <c r="AT31" i="9"/>
  <c r="AX31" i="9"/>
  <c r="BF31" i="9"/>
  <c r="BJ31" i="9"/>
  <c r="BN31" i="9"/>
  <c r="BR31" i="9"/>
  <c r="BV31" i="9"/>
  <c r="BZ31" i="9"/>
  <c r="BQ31" i="9"/>
  <c r="CD38" i="9"/>
  <c r="BT38" i="9"/>
  <c r="H33" i="9"/>
  <c r="BM39" i="9"/>
  <c r="BP39" i="9"/>
  <c r="BS39" i="9"/>
  <c r="BJ39" i="9"/>
  <c r="W38" i="9"/>
  <c r="AG33" i="9"/>
  <c r="BY33" i="9"/>
  <c r="M39" i="9"/>
  <c r="CE39" i="9"/>
  <c r="C39" i="9"/>
  <c r="J39" i="9"/>
  <c r="R38" i="9"/>
  <c r="AT33" i="9"/>
  <c r="BR33" i="9"/>
  <c r="AD38" i="9"/>
  <c r="BE39" i="9"/>
  <c r="AR39" i="9"/>
  <c r="AU39" i="9"/>
  <c r="V39" i="9"/>
  <c r="AX39" i="9"/>
  <c r="H39" i="9"/>
  <c r="BA39" i="9"/>
  <c r="BW38" i="9"/>
  <c r="CC38" i="9"/>
  <c r="BL38" i="9"/>
  <c r="BV38" i="9"/>
  <c r="BU38" i="9"/>
  <c r="BI38" i="9"/>
  <c r="BA38" i="9"/>
  <c r="BK38" i="9"/>
  <c r="AL38" i="9"/>
  <c r="AI38" i="9"/>
  <c r="AA38" i="9"/>
  <c r="M38" i="9"/>
  <c r="AI33" i="9"/>
  <c r="CB33" i="9"/>
  <c r="BL33" i="9"/>
  <c r="BH33" i="9"/>
  <c r="BD33" i="9"/>
  <c r="BK33" i="9"/>
  <c r="BG33" i="9"/>
  <c r="AN33" i="9"/>
  <c r="AM33" i="9"/>
  <c r="AF33" i="9"/>
  <c r="R33" i="9"/>
  <c r="K31" i="9"/>
  <c r="O31" i="9"/>
  <c r="S31" i="9"/>
  <c r="W31" i="9"/>
  <c r="AA31" i="9"/>
  <c r="AE31" i="9"/>
  <c r="AI31" i="9"/>
  <c r="AM31" i="9"/>
  <c r="AQ31" i="9"/>
  <c r="AU31" i="9"/>
  <c r="BG31" i="9"/>
  <c r="BK31" i="9"/>
  <c r="BO31" i="9"/>
  <c r="BS31" i="9"/>
  <c r="BW31" i="9"/>
  <c r="CA31" i="9"/>
  <c r="BE31" i="9"/>
  <c r="BU31" i="9"/>
  <c r="Q39" i="9"/>
  <c r="AJ39" i="9"/>
  <c r="BC39" i="9"/>
  <c r="BZ39" i="9"/>
  <c r="N39" i="9"/>
  <c r="BI39" i="9"/>
  <c r="CB39" i="9"/>
  <c r="P39" i="9"/>
  <c r="AI39" i="9"/>
  <c r="BF39" i="9"/>
  <c r="F39" i="9"/>
  <c r="J38" i="9"/>
  <c r="AO39" i="9"/>
  <c r="BH39" i="9"/>
  <c r="CA39" i="9"/>
  <c r="CH39" i="9"/>
  <c r="AH39" i="9"/>
  <c r="K39" i="9"/>
  <c r="BW39" i="9"/>
  <c r="BD39" i="9"/>
  <c r="AK39" i="9"/>
  <c r="CB38" i="9"/>
  <c r="CI39" i="9"/>
  <c r="N34" i="9"/>
  <c r="AN34" i="9"/>
  <c r="BT34" i="9"/>
  <c r="CF32" i="9"/>
  <c r="AC38" i="9"/>
  <c r="F34" i="9"/>
  <c r="X34" i="9"/>
  <c r="BD34" i="9"/>
  <c r="CI32" i="9"/>
  <c r="I31" i="9"/>
  <c r="L34" i="9"/>
  <c r="AJ34" i="9"/>
  <c r="CD31" i="9"/>
  <c r="G17" i="13"/>
  <c r="H20" i="13"/>
  <c r="M19" i="13"/>
  <c r="E17" i="13"/>
  <c r="H18" i="13"/>
  <c r="Q17" i="13"/>
  <c r="H19" i="13"/>
  <c r="C18" i="13"/>
  <c r="L17" i="13"/>
  <c r="I20" i="13"/>
  <c r="P20" i="13"/>
  <c r="Q19" i="13"/>
  <c r="S18" i="13"/>
  <c r="H17" i="13"/>
  <c r="C17" i="13"/>
  <c r="V20" i="13"/>
  <c r="V17" i="13"/>
  <c r="U18" i="13"/>
  <c r="D20" i="13"/>
  <c r="F17" i="13"/>
  <c r="L18" i="13"/>
  <c r="E19" i="13"/>
  <c r="T19" i="13"/>
  <c r="C19" i="13"/>
  <c r="U17" i="13"/>
  <c r="O17" i="13"/>
  <c r="U19" i="13"/>
  <c r="C20" i="13"/>
  <c r="CA20" i="5"/>
  <c r="CF20" i="5"/>
  <c r="AP20" i="5"/>
  <c r="BP20" i="5"/>
  <c r="AN20" i="5"/>
  <c r="AH20" i="5"/>
  <c r="CG20" i="5"/>
  <c r="BG20" i="5"/>
  <c r="P20" i="5"/>
  <c r="AW20" i="5"/>
  <c r="AQ20" i="5"/>
  <c r="CH20" i="5"/>
  <c r="AT20" i="5"/>
  <c r="BD20" i="5"/>
  <c r="AK20" i="5"/>
  <c r="AY20" i="5"/>
  <c r="BT20" i="5"/>
  <c r="W20" i="5"/>
  <c r="BE20" i="5"/>
  <c r="U20" i="5"/>
  <c r="O20" i="5"/>
  <c r="BJ20" i="5"/>
  <c r="CB20" i="5"/>
  <c r="M20" i="5"/>
  <c r="CJ20" i="5"/>
  <c r="T20" i="5"/>
  <c r="AO20" i="5"/>
  <c r="AD20" i="5"/>
  <c r="BL20" i="5"/>
  <c r="BN20" i="5"/>
  <c r="AL20" i="5"/>
  <c r="Z20" i="5"/>
  <c r="CK22" i="2"/>
  <c r="CK24" i="2"/>
  <c r="CK25" i="2"/>
  <c r="CK23" i="2"/>
  <c r="CJ28" i="2"/>
  <c r="CK21" i="2"/>
  <c r="H34" i="9"/>
  <c r="P34" i="9"/>
  <c r="AB34" i="9"/>
  <c r="AR34" i="9"/>
  <c r="BH34" i="9"/>
  <c r="BX34" i="9"/>
  <c r="J34" i="9"/>
  <c r="R34" i="9"/>
  <c r="AF34" i="9"/>
  <c r="AV34" i="9"/>
  <c r="BL34" i="9"/>
  <c r="CB34" i="9"/>
  <c r="E32" i="9"/>
  <c r="I32" i="9"/>
  <c r="M32" i="9"/>
  <c r="Q32" i="9"/>
  <c r="U32" i="9"/>
  <c r="Y32" i="9"/>
  <c r="AC32" i="9"/>
  <c r="AG32" i="9"/>
  <c r="AK32" i="9"/>
  <c r="AO32" i="9"/>
  <c r="AS32" i="9"/>
  <c r="AW32" i="9"/>
  <c r="BA32" i="9"/>
  <c r="BE32" i="9"/>
  <c r="BI32" i="9"/>
  <c r="BM32" i="9"/>
  <c r="BQ32" i="9"/>
  <c r="BU32" i="9"/>
  <c r="BY32" i="9"/>
  <c r="CC32" i="9"/>
  <c r="CG32" i="9"/>
  <c r="E34" i="9"/>
  <c r="I34" i="9"/>
  <c r="M34" i="9"/>
  <c r="Q34" i="9"/>
  <c r="U34" i="9"/>
  <c r="Y34" i="9"/>
  <c r="AC34" i="9"/>
  <c r="AG34" i="9"/>
  <c r="AK34" i="9"/>
  <c r="AO34" i="9"/>
  <c r="AS34" i="9"/>
  <c r="AW34" i="9"/>
  <c r="BA34" i="9"/>
  <c r="BE34" i="9"/>
  <c r="BI34" i="9"/>
  <c r="BM34" i="9"/>
  <c r="BQ34" i="9"/>
  <c r="BU34" i="9"/>
  <c r="BY34" i="9"/>
  <c r="CC34" i="9"/>
  <c r="CG34" i="9"/>
  <c r="CC31" i="9"/>
  <c r="F32" i="9"/>
  <c r="J32" i="9"/>
  <c r="N32" i="9"/>
  <c r="R32" i="9"/>
  <c r="V32" i="9"/>
  <c r="Z32" i="9"/>
  <c r="AD32" i="9"/>
  <c r="AH32" i="9"/>
  <c r="AL32" i="9"/>
  <c r="AP32" i="9"/>
  <c r="AT32" i="9"/>
  <c r="AX32" i="9"/>
  <c r="BB32" i="9"/>
  <c r="BF32" i="9"/>
  <c r="BJ32" i="9"/>
  <c r="BN32" i="9"/>
  <c r="BR32" i="9"/>
  <c r="BV32" i="9"/>
  <c r="BZ32" i="9"/>
  <c r="CD32" i="9"/>
  <c r="CH32" i="9"/>
  <c r="V34" i="9"/>
  <c r="Z34" i="9"/>
  <c r="AD34" i="9"/>
  <c r="AH34" i="9"/>
  <c r="AL34" i="9"/>
  <c r="AP34" i="9"/>
  <c r="AT34" i="9"/>
  <c r="AX34" i="9"/>
  <c r="BB34" i="9"/>
  <c r="BF34" i="9"/>
  <c r="BJ34" i="9"/>
  <c r="BN34" i="9"/>
  <c r="BR34" i="9"/>
  <c r="BV34" i="9"/>
  <c r="BZ34" i="9"/>
  <c r="CD34" i="9"/>
  <c r="CH34" i="9"/>
  <c r="C32" i="9"/>
  <c r="G32" i="9"/>
  <c r="K32" i="9"/>
  <c r="O32" i="9"/>
  <c r="S32" i="9"/>
  <c r="W32" i="9"/>
  <c r="AA32" i="9"/>
  <c r="AE32" i="9"/>
  <c r="AI32" i="9"/>
  <c r="AM32" i="9"/>
  <c r="AQ32" i="9"/>
  <c r="AU32" i="9"/>
  <c r="AY32" i="9"/>
  <c r="BC32" i="9"/>
  <c r="BG32" i="9"/>
  <c r="BK32" i="9"/>
  <c r="BO32" i="9"/>
  <c r="BS32" i="9"/>
  <c r="BW32" i="9"/>
  <c r="CA32" i="9"/>
  <c r="CE32" i="9"/>
  <c r="C34" i="9"/>
  <c r="G34" i="9"/>
  <c r="K34" i="9"/>
  <c r="O34" i="9"/>
  <c r="S34" i="9"/>
  <c r="W34" i="9"/>
  <c r="AA34" i="9"/>
  <c r="AE34" i="9"/>
  <c r="AI34" i="9"/>
  <c r="AM34" i="9"/>
  <c r="AQ34" i="9"/>
  <c r="AU34" i="9"/>
  <c r="AY34" i="9"/>
  <c r="BC34" i="9"/>
  <c r="BG34" i="9"/>
  <c r="BK34" i="9"/>
  <c r="BO34" i="9"/>
  <c r="BS34" i="9"/>
  <c r="BW34" i="9"/>
  <c r="CA34" i="9"/>
  <c r="D32" i="9"/>
  <c r="H32" i="9"/>
  <c r="L32" i="9"/>
  <c r="P32" i="9"/>
  <c r="T32" i="9"/>
  <c r="X32" i="9"/>
  <c r="AB32" i="9"/>
  <c r="AF32" i="9"/>
  <c r="AJ32" i="9"/>
  <c r="AN32" i="9"/>
  <c r="AR32" i="9"/>
  <c r="AV32" i="9"/>
  <c r="AZ32" i="9"/>
  <c r="BD32" i="9"/>
  <c r="BH32" i="9"/>
  <c r="BL32" i="9"/>
  <c r="BP32" i="9"/>
  <c r="BT32" i="9"/>
  <c r="BX32" i="9"/>
  <c r="CB32" i="9"/>
  <c r="CL18" i="1"/>
  <c r="CO19" i="5"/>
  <c r="CL19" i="5"/>
  <c r="CI20" i="5"/>
  <c r="CP19" i="5"/>
  <c r="CJ25" i="2"/>
  <c r="CK79" i="2"/>
  <c r="BH84" i="2"/>
  <c r="CL28" i="2"/>
  <c r="CJ26" i="2"/>
  <c r="CJ27" i="2"/>
  <c r="CJ22" i="2"/>
  <c r="CL26" i="2"/>
  <c r="CL22" i="2"/>
  <c r="BI29" i="10" l="1"/>
  <c r="X17" i="13"/>
  <c r="X18" i="13"/>
</calcChain>
</file>

<file path=xl/comments1.xml><?xml version="1.0" encoding="utf-8"?>
<comments xmlns="http://schemas.openxmlformats.org/spreadsheetml/2006/main">
  <authors>
    <author>hrmrha</author>
  </authors>
  <commentList>
    <comment ref="AD26" authorId="0" shapeId="0">
      <text>
        <r>
          <rPr>
            <b/>
            <sz val="9"/>
            <color indexed="81"/>
            <rFont val="Tahoma"/>
            <family val="2"/>
          </rPr>
          <t>hrmrha:</t>
        </r>
        <r>
          <rPr>
            <sz val="9"/>
            <color indexed="81"/>
            <rFont val="Tahoma"/>
            <family val="2"/>
          </rPr>
          <t xml:space="preserve">
temps adjusted as sensor was reading low</t>
        </r>
      </text>
    </comment>
  </commentList>
</comments>
</file>

<file path=xl/sharedStrings.xml><?xml version="1.0" encoding="utf-8"?>
<sst xmlns="http://schemas.openxmlformats.org/spreadsheetml/2006/main" count="970" uniqueCount="203">
  <si>
    <t>Monthly</t>
  </si>
  <si>
    <t>Mean</t>
  </si>
  <si>
    <t>Jan</t>
  </si>
  <si>
    <t>Feb</t>
  </si>
  <si>
    <t>March</t>
  </si>
  <si>
    <t>April</t>
  </si>
  <si>
    <t>May</t>
  </si>
  <si>
    <t>June</t>
  </si>
  <si>
    <t>July</t>
  </si>
  <si>
    <t>Aug</t>
  </si>
  <si>
    <t>Sep</t>
  </si>
  <si>
    <t>Oct</t>
  </si>
  <si>
    <t>Nov</t>
  </si>
  <si>
    <t>Dec</t>
  </si>
  <si>
    <t>Total</t>
  </si>
  <si>
    <t>Year Mean</t>
  </si>
  <si>
    <t>Mean:Sep-Apr</t>
  </si>
  <si>
    <t>Total Monthly Radiation mj/m2</t>
  </si>
  <si>
    <t>Average Daily Radiation (mj/m2)</t>
  </si>
  <si>
    <t>86-95</t>
  </si>
  <si>
    <t>Total Monthly Wind Run (km)</t>
  </si>
  <si>
    <t>Average Daily Wind Speed (km/hr)</t>
  </si>
  <si>
    <t>LTA</t>
  </si>
  <si>
    <t>Blenheim - Total Monthly Rainfall (mm)</t>
  </si>
  <si>
    <t>Average Monthly Pan Evaporation (mm)</t>
  </si>
  <si>
    <t>Average Daily Pan Evaporation (mm)</t>
  </si>
  <si>
    <t>1948-80</t>
  </si>
  <si>
    <t>Total Monthly Penman Evapotranspiration (mm)</t>
  </si>
  <si>
    <t>Average Daily Penman Evapotranspiration (mm)</t>
  </si>
  <si>
    <t>Air Frost Numbers per month</t>
  </si>
  <si>
    <t>3m</t>
  </si>
  <si>
    <t>Blenheim - Average Daily Maximum Temperature (°C)</t>
  </si>
  <si>
    <t>Blenheim - Average Daily Minimum Temperature (°C)</t>
  </si>
  <si>
    <t>Height of anemometer</t>
  </si>
  <si>
    <t>88-98</t>
  </si>
  <si>
    <t>Missing</t>
  </si>
  <si>
    <t>Average Daily 10cm Soil Temperature (°C)- at 9am</t>
  </si>
  <si>
    <t>Average Daily 20cm Soil Temperature (°C)- at 9am</t>
  </si>
  <si>
    <t>Average Daily 30cm Soil Temperature (°C)- at 9am</t>
  </si>
  <si>
    <t>Average Daily 100cm Soil Temperature (°C)- at 9am</t>
  </si>
  <si>
    <t>= Number of days during month that recorded a grass minimum temperature of &lt;=-1.0°C</t>
  </si>
  <si>
    <t>= Number of days during month that recorded an air minimum temperature of &lt;0°C</t>
  </si>
  <si>
    <t>Blenheim - Total Monthly Sunshine Hours</t>
  </si>
  <si>
    <t>Blenheim - Average Daily Sunshine Hours</t>
  </si>
  <si>
    <t>1986-1995</t>
  </si>
  <si>
    <t>This was only recorded for the period shown 1988-1996</t>
  </si>
  <si>
    <t>Evaporation from a Class A Raised Evaporation Pan</t>
  </si>
  <si>
    <t xml:space="preserve">Data 1930-1985 from Blenheim weather station located in Parker Street. </t>
  </si>
  <si>
    <t>1986 onwards data from Marlborough Research Centre weather station on Grove Road</t>
  </si>
  <si>
    <t>Format / Column / Unhide</t>
  </si>
  <si>
    <t xml:space="preserve">On most sheets only the most recent years are displayed.  A large number of columns may be hidden from view. </t>
  </si>
  <si>
    <t>If you have any queries regarding the weather data you can contact either:</t>
  </si>
  <si>
    <t>If you want to view all columns in the EXCEL files.</t>
  </si>
  <si>
    <t>Save the excel file onto your computer.</t>
  </si>
  <si>
    <t>This will then unhide all columns that are hidden</t>
  </si>
  <si>
    <t>The reason the columns are hidden is so that the summary on the right hand side can be seen and so that the current view can be printed on one page</t>
  </si>
  <si>
    <t>Jan-Sep</t>
  </si>
  <si>
    <t>Jan-Oct</t>
  </si>
  <si>
    <t>Jan-Nov</t>
  </si>
  <si>
    <t>Average Daily Windrun (km)</t>
  </si>
  <si>
    <t>Jan-Dec</t>
  </si>
  <si>
    <t xml:space="preserve">Data 1932-Aug 1985 from Blenheim weather station located in Parker Street. </t>
  </si>
  <si>
    <t xml:space="preserve">Ground Frost Numbers per month </t>
  </si>
  <si>
    <t xml:space="preserve">Rob Agnew - rob.agnew@plantandfood.co.nz or </t>
  </si>
  <si>
    <t>Victoria Raw - victoria.raw@plantandfood.co.nz</t>
  </si>
  <si>
    <t>Average Daily Maximum Wind Speed (km/hr)</t>
  </si>
  <si>
    <t>Absolute Maximum Wind Speed (km/hr)</t>
  </si>
  <si>
    <t>Jan-Mar</t>
  </si>
  <si>
    <t>Average Monthly Soil Moisture (5 to 35 cm depth under mown grass)</t>
  </si>
  <si>
    <t>Jan-May</t>
  </si>
  <si>
    <t>Jan-Apr</t>
  </si>
  <si>
    <t>10 year</t>
  </si>
  <si>
    <t>moving</t>
  </si>
  <si>
    <t>average</t>
  </si>
  <si>
    <t>Rank</t>
  </si>
  <si>
    <t>Blenheim weather station data 1986 to present, collected at the Grovetown Park campus of the Marlborough Research Centre, on SH1 just north of Blenheim</t>
  </si>
  <si>
    <t>Highest</t>
  </si>
  <si>
    <t>Lowest</t>
  </si>
  <si>
    <t>% of</t>
  </si>
  <si>
    <t>Possible</t>
  </si>
  <si>
    <t>Hours</t>
  </si>
  <si>
    <t>Ground Frosts during July</t>
  </si>
  <si>
    <t>Ground Frosts during August</t>
  </si>
  <si>
    <t>Annual</t>
  </si>
  <si>
    <t>August</t>
  </si>
  <si>
    <t>Sept</t>
  </si>
  <si>
    <t>Height of anemometer 10 metres from 1996 onwards; prior to 1996 at about 5 metres and manually read</t>
  </si>
  <si>
    <t>1932-1985</t>
  </si>
  <si>
    <t>1930-1985</t>
  </si>
  <si>
    <t>1947-1985</t>
  </si>
  <si>
    <t>Max</t>
  </si>
  <si>
    <t>Min</t>
  </si>
  <si>
    <t>Range</t>
  </si>
  <si>
    <t>Blenheim - Average Monthly Mean, Maximum and Minimum Temperatures and Average Monthly Range in Temperature</t>
  </si>
  <si>
    <t>Blenheim - Monthly Mean Temperature (°C)</t>
  </si>
  <si>
    <t>Blenheim - Average Daily Range in Temperature (°C)</t>
  </si>
  <si>
    <t>Jan-June</t>
  </si>
  <si>
    <t>Jan-July</t>
  </si>
  <si>
    <t>Jan-Aug</t>
  </si>
  <si>
    <t>Actual</t>
  </si>
  <si>
    <t>Trend</t>
  </si>
  <si>
    <t>Jun-Aug</t>
  </si>
  <si>
    <t>Winter</t>
  </si>
  <si>
    <t>Spring</t>
  </si>
  <si>
    <t>Summer</t>
  </si>
  <si>
    <t>Autumn</t>
  </si>
  <si>
    <t>Dec-Feb</t>
  </si>
  <si>
    <t>Mar-May</t>
  </si>
  <si>
    <t>Sep-Nov</t>
  </si>
  <si>
    <t>Mean:Dec-Feb</t>
  </si>
  <si>
    <t>Mean:Mar-May</t>
  </si>
  <si>
    <t>Mean:Jun-Aug</t>
  </si>
  <si>
    <t>Mean:Sep-Nov</t>
  </si>
  <si>
    <t>Season</t>
  </si>
  <si>
    <t xml:space="preserve">Data prior to 1986 was collected at the previous Blenheim weather station site in Parker Street (1930-1985). </t>
  </si>
  <si>
    <t xml:space="preserve">Each sheet summarises the particular meteorological parameter on a monthly and annual basis. </t>
  </si>
  <si>
    <t>These data are derived from the daily weather summaries that are also found on the Marlborough Research Centre website</t>
  </si>
  <si>
    <t>e.g. Sun - Columns B = 1930 to BS = 1999 are hidden</t>
  </si>
  <si>
    <t>Funding for the collection and maintenance of this database on the Marlborough Research Centre website is provided by the Marlborough Research Centre Trust</t>
  </si>
  <si>
    <t>zeros</t>
  </si>
  <si>
    <t>All</t>
  </si>
  <si>
    <t>Ground Frosts during May</t>
  </si>
  <si>
    <t>Annual Ground Frosts</t>
  </si>
  <si>
    <t>Ground Frosts during June</t>
  </si>
  <si>
    <t>10year mean</t>
  </si>
  <si>
    <t>No data</t>
  </si>
  <si>
    <t>Winter Ground Frosts</t>
  </si>
  <si>
    <t>Jul-Sep</t>
  </si>
  <si>
    <t>Jul-Oct</t>
  </si>
  <si>
    <t>Mean:Jul-Jun</t>
  </si>
  <si>
    <t>Mean:Sep-Dec</t>
  </si>
  <si>
    <t>Soil Moisture value on 1st of month (5 to 35 cm depth under mown grass)</t>
  </si>
  <si>
    <t>Soil Moisture value on last day of month (5 to 35 cm depth under mown grass)</t>
  </si>
  <si>
    <t>Jul-Nov</t>
  </si>
  <si>
    <t>Year</t>
  </si>
  <si>
    <t>Jul-Dec</t>
  </si>
  <si>
    <t>Oct-Dec</t>
  </si>
  <si>
    <t>Jul-Jan</t>
  </si>
  <si>
    <t>Sep-Jan</t>
  </si>
  <si>
    <t>Oct-Jan</t>
  </si>
  <si>
    <t>Sep-Feb</t>
  </si>
  <si>
    <t>Jul-Feb</t>
  </si>
  <si>
    <t xml:space="preserve">Trend </t>
  </si>
  <si>
    <t>Oct-Feb</t>
  </si>
  <si>
    <t>Jan-Feb</t>
  </si>
  <si>
    <t>Jul-Mar</t>
  </si>
  <si>
    <t>Jul-Apr</t>
  </si>
  <si>
    <t>Jul-May</t>
  </si>
  <si>
    <t>Jul-Jun</t>
  </si>
  <si>
    <t>Moisture Deficit = Rainfall minus Evapotranspiration</t>
  </si>
  <si>
    <t>Sep-Apr</t>
  </si>
  <si>
    <t>Sep-Apr Total</t>
  </si>
  <si>
    <t>Mean:Jan-Apr</t>
  </si>
  <si>
    <t>Put the cursor at the top of the page and highlight the first two columns shown. Eg Column A and Column BT</t>
  </si>
  <si>
    <t>July-June</t>
  </si>
  <si>
    <t>Oct-Nov</t>
  </si>
  <si>
    <t>18 months</t>
  </si>
  <si>
    <t>Sep-Dec</t>
  </si>
  <si>
    <t>1930-2015</t>
  </si>
  <si>
    <t>18 months July-Dec</t>
  </si>
  <si>
    <t>NIWA Agent Number in the CLIFLO database, for Blenheim weather station, 1986 to present is 12430. Network Number is G13495</t>
  </si>
  <si>
    <t>Latitude -41.4989</t>
  </si>
  <si>
    <t>Longitude 173.7629</t>
  </si>
  <si>
    <t>Height 10 m</t>
  </si>
  <si>
    <t>Jan-April</t>
  </si>
  <si>
    <t xml:space="preserve">Seasons ranked </t>
  </si>
  <si>
    <t>warmest to coolest</t>
  </si>
  <si>
    <t>1980-1999</t>
  </si>
  <si>
    <t>Oct+Nov</t>
  </si>
  <si>
    <t>Oct/Nov</t>
  </si>
  <si>
    <t>Ground Frosts in October and Novermber (1980-2015)</t>
  </si>
  <si>
    <t>Ground Frosts in October and Novemberr (1932-2015)</t>
  </si>
  <si>
    <t>Years ranked</t>
  </si>
  <si>
    <t>Jan-Jun</t>
  </si>
  <si>
    <t>Mean:Jan-Jun</t>
  </si>
  <si>
    <t>Mean:Jul-Dec</t>
  </si>
  <si>
    <t>1986--1990</t>
  </si>
  <si>
    <t>1991-1995</t>
  </si>
  <si>
    <t>1996-2000</t>
  </si>
  <si>
    <t>2001-2005</t>
  </si>
  <si>
    <t>2006-2010</t>
  </si>
  <si>
    <t>1976-1980</t>
  </si>
  <si>
    <t>1981-1985</t>
  </si>
  <si>
    <t>1986-2000</t>
  </si>
  <si>
    <t>Blenheim - Absolute Monthly Maximum Temperature (°C)</t>
  </si>
  <si>
    <t>Blenheim - Absolute Monthly Minimum Temperature (°C)</t>
  </si>
  <si>
    <t>Abs. Min</t>
  </si>
  <si>
    <t>Abs. Max</t>
  </si>
  <si>
    <t>1986-2016</t>
  </si>
  <si>
    <t>1930-2016</t>
  </si>
  <si>
    <t>1932-2016</t>
  </si>
  <si>
    <t>1947-2016</t>
  </si>
  <si>
    <t>Year Maximum</t>
  </si>
  <si>
    <t>Year Minimum</t>
  </si>
  <si>
    <t>LTA Month</t>
  </si>
  <si>
    <t>Months ranked warmest to coolest (Long term average 1932-2016)</t>
  </si>
  <si>
    <t>Rainfall totals ranked - Lowest to Highest (1930-2015)</t>
  </si>
  <si>
    <t>1996-2016</t>
  </si>
  <si>
    <t>Abs</t>
  </si>
  <si>
    <t>2000-2016</t>
  </si>
  <si>
    <t>2002-2016</t>
  </si>
  <si>
    <t>2011-2016</t>
  </si>
  <si>
    <t>2001-2016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</si>
</sst>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7">
    <font>
      <sz val="8"/>
      <name val="AvantGarde"/>
    </font>
    <font>
      <b/>
      <sz val="8"/>
      <name val="AvantGarde"/>
    </font>
    <font>
      <b/>
      <sz val="10"/>
      <name val="AvantGarde"/>
      <family val="2"/>
    </font>
    <font>
      <b/>
      <sz val="10"/>
      <name val="Courier New"/>
      <family val="3"/>
    </font>
    <font>
      <b/>
      <sz val="10"/>
      <name val="AvantGarde"/>
      <family val="2"/>
    </font>
    <font>
      <sz val="10"/>
      <name val="AvantGarde"/>
      <family val="2"/>
    </font>
    <font>
      <b/>
      <sz val="7"/>
      <name val="AvantGarde"/>
      <family val="2"/>
    </font>
    <font>
      <b/>
      <sz val="10"/>
      <name val="Times New Roman"/>
      <family val="1"/>
    </font>
    <font>
      <b/>
      <sz val="8"/>
      <name val="Times New Roman"/>
      <family val="1"/>
    </font>
    <font>
      <b/>
      <sz val="9"/>
      <name val="AvantGarde"/>
      <family val="2"/>
    </font>
    <font>
      <b/>
      <sz val="10"/>
      <name val="Arial"/>
      <family val="2"/>
    </font>
    <font>
      <b/>
      <sz val="10"/>
      <name val="AvantGarde"/>
    </font>
    <font>
      <sz val="10"/>
      <name val="AvantGarde"/>
    </font>
    <font>
      <sz val="10"/>
      <name val="Times New Roman"/>
      <family val="1"/>
    </font>
    <font>
      <sz val="9"/>
      <color indexed="81"/>
      <name val="Tahoma"/>
      <family val="2"/>
    </font>
    <font>
      <b/>
      <sz val="9"/>
      <color indexed="81"/>
      <name val="Tahoma"/>
      <family val="2"/>
    </font>
    <font>
      <b/>
      <sz val="9"/>
      <name val="AvantGarde"/>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8">
    <xf numFmtId="0" fontId="0" fillId="0" borderId="0" xfId="0"/>
    <xf numFmtId="0" fontId="2" fillId="0" borderId="0" xfId="0" applyFont="1"/>
    <xf numFmtId="0" fontId="3" fillId="0" borderId="0" xfId="0" applyFont="1"/>
    <xf numFmtId="164" fontId="3" fillId="0" borderId="0" xfId="0" applyNumberFormat="1" applyFont="1"/>
    <xf numFmtId="164" fontId="2" fillId="0" borderId="0" xfId="0" applyNumberFormat="1" applyFont="1"/>
    <xf numFmtId="0" fontId="4" fillId="0" borderId="0" xfId="0" applyFont="1"/>
    <xf numFmtId="164" fontId="4" fillId="0" borderId="0" xfId="0" applyNumberFormat="1" applyFont="1"/>
    <xf numFmtId="0" fontId="4" fillId="0" borderId="0" xfId="0" applyFont="1" applyAlignment="1">
      <alignment horizontal="right"/>
    </xf>
    <xf numFmtId="0" fontId="5" fillId="0" borderId="0" xfId="0" applyFont="1"/>
    <xf numFmtId="164" fontId="1" fillId="0" borderId="0" xfId="0" applyNumberFormat="1" applyFont="1"/>
    <xf numFmtId="0" fontId="6" fillId="0" borderId="0" xfId="0" applyFont="1"/>
    <xf numFmtId="0" fontId="4" fillId="0" borderId="0" xfId="0" quotePrefix="1" applyFont="1"/>
    <xf numFmtId="0" fontId="7" fillId="0" borderId="0" xfId="0" applyFont="1"/>
    <xf numFmtId="0" fontId="8" fillId="0" borderId="0" xfId="0" applyFont="1"/>
    <xf numFmtId="164" fontId="7" fillId="0" borderId="0" xfId="0" applyNumberFormat="1" applyFont="1"/>
    <xf numFmtId="2" fontId="7" fillId="0" borderId="0" xfId="0" applyNumberFormat="1" applyFont="1"/>
    <xf numFmtId="0" fontId="7" fillId="0" borderId="0" xfId="0" quotePrefix="1" applyFont="1" applyAlignment="1">
      <alignment horizontal="right"/>
    </xf>
    <xf numFmtId="164" fontId="0" fillId="0" borderId="0" xfId="0" applyNumberFormat="1"/>
    <xf numFmtId="0" fontId="2" fillId="0" borderId="0" xfId="0" applyFont="1" applyAlignment="1">
      <alignment horizontal="right"/>
    </xf>
    <xf numFmtId="164" fontId="5" fillId="0" borderId="0" xfId="0" applyNumberFormat="1" applyFont="1"/>
    <xf numFmtId="164" fontId="4" fillId="0" borderId="0" xfId="0" applyNumberFormat="1" applyFont="1" applyFill="1"/>
    <xf numFmtId="164" fontId="2" fillId="0" borderId="0" xfId="0" applyNumberFormat="1" applyFont="1" applyFill="1"/>
    <xf numFmtId="0" fontId="4" fillId="0" borderId="0" xfId="0" applyFont="1" applyFill="1"/>
    <xf numFmtId="1" fontId="4" fillId="0" borderId="0" xfId="0" applyNumberFormat="1" applyFont="1"/>
    <xf numFmtId="164" fontId="9" fillId="0" borderId="0" xfId="0" applyNumberFormat="1" applyFont="1"/>
    <xf numFmtId="0" fontId="10" fillId="0" borderId="0" xfId="0" applyFont="1"/>
    <xf numFmtId="0" fontId="2" fillId="0" borderId="0" xfId="0" applyFont="1" applyFill="1"/>
    <xf numFmtId="0" fontId="4" fillId="0" borderId="0" xfId="0" applyFont="1" applyAlignment="1">
      <alignment horizontal="left"/>
    </xf>
    <xf numFmtId="2" fontId="4" fillId="0" borderId="0" xfId="0" applyNumberFormat="1" applyFont="1"/>
    <xf numFmtId="0" fontId="11" fillId="0" borderId="0" xfId="0" applyFont="1"/>
    <xf numFmtId="164" fontId="11" fillId="0" borderId="0" xfId="0" applyNumberFormat="1" applyFont="1"/>
    <xf numFmtId="164" fontId="11" fillId="0" borderId="0" xfId="0" applyNumberFormat="1" applyFont="1" applyBorder="1"/>
    <xf numFmtId="2" fontId="5" fillId="0" borderId="0" xfId="0" applyNumberFormat="1" applyFont="1"/>
    <xf numFmtId="164" fontId="12" fillId="0" borderId="0" xfId="0" applyNumberFormat="1" applyFont="1"/>
    <xf numFmtId="2" fontId="0" fillId="0" borderId="0" xfId="0" applyNumberFormat="1"/>
    <xf numFmtId="164" fontId="0" fillId="0" borderId="0" xfId="0" applyNumberFormat="1" applyFont="1"/>
    <xf numFmtId="0" fontId="12" fillId="0" borderId="0" xfId="0" applyFont="1"/>
    <xf numFmtId="1" fontId="5" fillId="0" borderId="0" xfId="0" applyNumberFormat="1" applyFont="1"/>
    <xf numFmtId="1" fontId="12" fillId="0" borderId="0" xfId="0" applyNumberFormat="1" applyFont="1"/>
    <xf numFmtId="0" fontId="13" fillId="0" borderId="0" xfId="0" applyFont="1"/>
    <xf numFmtId="1" fontId="2" fillId="0" borderId="0" xfId="0" applyNumberFormat="1" applyFont="1"/>
    <xf numFmtId="2" fontId="2" fillId="0" borderId="0" xfId="0" applyNumberFormat="1" applyFont="1"/>
    <xf numFmtId="2" fontId="1" fillId="0" borderId="0" xfId="0" applyNumberFormat="1" applyFont="1"/>
    <xf numFmtId="0" fontId="4" fillId="2" borderId="0" xfId="0" applyFont="1" applyFill="1"/>
    <xf numFmtId="0" fontId="1" fillId="0" borderId="0" xfId="0" applyFont="1"/>
    <xf numFmtId="1" fontId="0" fillId="0" borderId="0" xfId="0" applyNumberFormat="1"/>
    <xf numFmtId="164" fontId="4" fillId="2" borderId="0" xfId="0" applyNumberFormat="1" applyFont="1" applyFill="1"/>
    <xf numFmtId="1" fontId="3" fillId="0" borderId="0" xfId="0" applyNumberFormat="1" applyFont="1"/>
    <xf numFmtId="164" fontId="16" fillId="0" borderId="0" xfId="0" applyNumberFormat="1" applyFont="1"/>
    <xf numFmtId="2" fontId="12" fillId="0" borderId="0" xfId="0" applyNumberFormat="1" applyFont="1"/>
    <xf numFmtId="0" fontId="11" fillId="0" borderId="0" xfId="0" applyFont="1" applyFill="1"/>
    <xf numFmtId="164" fontId="5" fillId="0" borderId="0" xfId="0" applyNumberFormat="1" applyFont="1" applyFill="1"/>
    <xf numFmtId="0" fontId="1" fillId="0" borderId="0" xfId="0" applyFont="1" applyAlignment="1"/>
    <xf numFmtId="164" fontId="5" fillId="2" borderId="0" xfId="0" applyNumberFormat="1" applyFont="1" applyFill="1"/>
    <xf numFmtId="0" fontId="5" fillId="0" borderId="0" xfId="0" applyFont="1" applyFill="1"/>
    <xf numFmtId="0" fontId="2" fillId="0" borderId="0" xfId="0" applyFont="1" applyAlignment="1">
      <alignment horizontal="left"/>
    </xf>
    <xf numFmtId="0" fontId="5" fillId="2" borderId="0" xfId="0" applyFont="1" applyFill="1"/>
    <xf numFmtId="0" fontId="0" fillId="2" borderId="0" xfId="0" applyFill="1"/>
    <xf numFmtId="2" fontId="11" fillId="0" borderId="0" xfId="0" applyNumberFormat="1" applyFont="1"/>
    <xf numFmtId="1" fontId="12" fillId="2" borderId="0" xfId="0" applyNumberFormat="1" applyFont="1" applyFill="1"/>
    <xf numFmtId="2" fontId="12" fillId="2" borderId="0" xfId="0" applyNumberFormat="1" applyFont="1" applyFill="1"/>
    <xf numFmtId="165" fontId="4" fillId="0" borderId="0" xfId="0" applyNumberFormat="1" applyFont="1"/>
    <xf numFmtId="2" fontId="5" fillId="2" borderId="0" xfId="0" applyNumberFormat="1" applyFont="1" applyFill="1"/>
    <xf numFmtId="164" fontId="9" fillId="0" borderId="0" xfId="0" applyNumberFormat="1" applyFont="1" applyFill="1"/>
    <xf numFmtId="164" fontId="16" fillId="0" borderId="0" xfId="0" applyNumberFormat="1" applyFont="1" applyFill="1"/>
    <xf numFmtId="0" fontId="0" fillId="0" borderId="0" xfId="0" applyFill="1"/>
    <xf numFmtId="2" fontId="11" fillId="0" borderId="0" xfId="0" applyNumberFormat="1" applyFont="1" applyFill="1"/>
    <xf numFmtId="2" fontId="4" fillId="0" borderId="0" xfId="0" applyNumberFormat="1" applyFont="1" applyFill="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NZ"/>
              <a:t>Blenheim Rainfall January to April (1930-2010) </a:t>
            </a:r>
          </a:p>
        </c:rich>
      </c:tx>
      <c:overlay val="0"/>
    </c:title>
    <c:autoTitleDeleted val="0"/>
    <c:plotArea>
      <c:layout/>
      <c:barChart>
        <c:barDir val="col"/>
        <c:grouping val="clustered"/>
        <c:varyColors val="0"/>
        <c:ser>
          <c:idx val="0"/>
          <c:order val="0"/>
          <c:tx>
            <c:strRef>
              <c:f>Rainfall!$A$26</c:f>
              <c:strCache>
                <c:ptCount val="1"/>
                <c:pt idx="0">
                  <c:v>Jan-Apr</c:v>
                </c:pt>
              </c:strCache>
            </c:strRef>
          </c:tx>
          <c:invertIfNegative val="0"/>
          <c:cat>
            <c:numRef>
              <c:f>Rainfall!$B$6:$CD$6</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Rainfall!$B$26:$CD$26</c:f>
              <c:numCache>
                <c:formatCode>0.0</c:formatCode>
                <c:ptCount val="11"/>
                <c:pt idx="0">
                  <c:v>223.39999999999998</c:v>
                </c:pt>
                <c:pt idx="1">
                  <c:v>40.400000000000006</c:v>
                </c:pt>
                <c:pt idx="2">
                  <c:v>162.60000000000002</c:v>
                </c:pt>
                <c:pt idx="3">
                  <c:v>79.600000000000009</c:v>
                </c:pt>
                <c:pt idx="4">
                  <c:v>216.60000000000002</c:v>
                </c:pt>
                <c:pt idx="5">
                  <c:v>175.00000000000003</c:v>
                </c:pt>
                <c:pt idx="6">
                  <c:v>198</c:v>
                </c:pt>
                <c:pt idx="7">
                  <c:v>128.39999999999998</c:v>
                </c:pt>
                <c:pt idx="8">
                  <c:v>209.6</c:v>
                </c:pt>
                <c:pt idx="9">
                  <c:v>174.4</c:v>
                </c:pt>
                <c:pt idx="10">
                  <c:v>87</c:v>
                </c:pt>
              </c:numCache>
            </c:numRef>
          </c:val>
        </c:ser>
        <c:dLbls>
          <c:showLegendKey val="0"/>
          <c:showVal val="0"/>
          <c:showCatName val="0"/>
          <c:showSerName val="0"/>
          <c:showPercent val="0"/>
          <c:showBubbleSize val="0"/>
        </c:dLbls>
        <c:gapWidth val="150"/>
        <c:axId val="985681968"/>
        <c:axId val="985682360"/>
      </c:barChart>
      <c:lineChart>
        <c:grouping val="standard"/>
        <c:varyColors val="0"/>
        <c:ser>
          <c:idx val="1"/>
          <c:order val="1"/>
          <c:tx>
            <c:v>Rainfall!#REF!</c:v>
          </c:tx>
          <c:marker>
            <c:symbol val="none"/>
          </c:marker>
          <c:cat>
            <c:numRef>
              <c:f>Rainfall!$B$6:$CD$6</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Rainfall!$E$41:$CD$41</c:f>
              <c:numCache>
                <c:formatCode>0.0</c:formatCode>
                <c:ptCount val="11"/>
                <c:pt idx="0">
                  <c:v>250.8</c:v>
                </c:pt>
                <c:pt idx="1">
                  <c:v>444</c:v>
                </c:pt>
                <c:pt idx="2">
                  <c:v>224.60000000000002</c:v>
                </c:pt>
                <c:pt idx="3">
                  <c:v>254.4</c:v>
                </c:pt>
                <c:pt idx="4">
                  <c:v>428.40000000000003</c:v>
                </c:pt>
                <c:pt idx="5">
                  <c:v>223.4</c:v>
                </c:pt>
                <c:pt idx="6">
                  <c:v>297.60000000000002</c:v>
                </c:pt>
                <c:pt idx="7">
                  <c:v>294.2</c:v>
                </c:pt>
                <c:pt idx="8">
                  <c:v>563.6</c:v>
                </c:pt>
                <c:pt idx="9">
                  <c:v>350.6</c:v>
                </c:pt>
                <c:pt idx="10">
                  <c:v>416.4</c:v>
                </c:pt>
              </c:numCache>
            </c:numRef>
          </c:val>
          <c:smooth val="0"/>
        </c:ser>
        <c:dLbls>
          <c:showLegendKey val="0"/>
          <c:showVal val="0"/>
          <c:showCatName val="0"/>
          <c:showSerName val="0"/>
          <c:showPercent val="0"/>
          <c:showBubbleSize val="0"/>
        </c:dLbls>
        <c:marker val="1"/>
        <c:smooth val="0"/>
        <c:axId val="985681968"/>
        <c:axId val="985682360"/>
      </c:lineChart>
      <c:catAx>
        <c:axId val="985681968"/>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985682360"/>
        <c:crosses val="autoZero"/>
        <c:auto val="1"/>
        <c:lblAlgn val="ctr"/>
        <c:lblOffset val="100"/>
        <c:noMultiLvlLbl val="0"/>
      </c:catAx>
      <c:valAx>
        <c:axId val="985682360"/>
        <c:scaling>
          <c:orientation val="minMax"/>
          <c:max val="450"/>
          <c:min val="0"/>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985681968"/>
        <c:crosses val="autoZero"/>
        <c:crossBetween val="between"/>
      </c:valAx>
    </c:plotArea>
    <c:legend>
      <c:legendPos val="r"/>
      <c:legendEntry>
        <c:idx val="0"/>
        <c:delete val="1"/>
      </c:legendEntry>
      <c:overlay val="0"/>
      <c:txPr>
        <a:bodyPr/>
        <a:lstStyle/>
        <a:p>
          <a:pPr>
            <a:defRPr sz="105"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Frost'!$C$30:$CH$30</c:f>
              <c:numCache>
                <c:formatCode>General</c:formatCode>
                <c:ptCount val="16"/>
                <c:pt idx="0">
                  <c:v>2</c:v>
                </c:pt>
                <c:pt idx="1">
                  <c:v>2</c:v>
                </c:pt>
                <c:pt idx="2">
                  <c:v>8</c:v>
                </c:pt>
                <c:pt idx="3">
                  <c:v>6</c:v>
                </c:pt>
                <c:pt idx="4">
                  <c:v>2</c:v>
                </c:pt>
                <c:pt idx="5">
                  <c:v>2</c:v>
                </c:pt>
                <c:pt idx="6">
                  <c:v>3</c:v>
                </c:pt>
                <c:pt idx="7">
                  <c:v>3</c:v>
                </c:pt>
                <c:pt idx="8">
                  <c:v>1</c:v>
                </c:pt>
                <c:pt idx="9">
                  <c:v>2</c:v>
                </c:pt>
                <c:pt idx="10">
                  <c:v>1</c:v>
                </c:pt>
                <c:pt idx="11">
                  <c:v>3</c:v>
                </c:pt>
                <c:pt idx="12">
                  <c:v>7</c:v>
                </c:pt>
                <c:pt idx="13">
                  <c:v>1</c:v>
                </c:pt>
                <c:pt idx="14">
                  <c:v>3</c:v>
                </c:pt>
                <c:pt idx="15">
                  <c:v>6</c:v>
                </c:pt>
              </c:numCache>
            </c:numRef>
          </c:val>
          <c:smooth val="0"/>
        </c:ser>
        <c:ser>
          <c:idx val="1"/>
          <c:order val="1"/>
          <c:tx>
            <c:strRef>
              <c:f>'Ground Frost'!$A$31</c:f>
              <c:strCache>
                <c:ptCount val="1"/>
                <c:pt idx="0">
                  <c:v>10year mean</c:v>
                </c:pt>
              </c:strCache>
            </c:strRef>
          </c:tx>
          <c:spPr>
            <a:ln w="38100">
              <a:solidFill>
                <a:srgbClr val="FFFF00"/>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Frost'!$C$31:$CC$31</c:f>
              <c:numCache>
                <c:formatCode>0.00</c:formatCode>
                <c:ptCount val="11"/>
                <c:pt idx="0">
                  <c:v>2.8</c:v>
                </c:pt>
                <c:pt idx="1">
                  <c:v>2.95</c:v>
                </c:pt>
                <c:pt idx="2">
                  <c:v>3</c:v>
                </c:pt>
                <c:pt idx="3">
                  <c:v>2.95</c:v>
                </c:pt>
                <c:pt idx="4">
                  <c:v>3.05</c:v>
                </c:pt>
                <c:pt idx="5">
                  <c:v>3.05</c:v>
                </c:pt>
                <c:pt idx="6">
                  <c:v>3.05</c:v>
                </c:pt>
                <c:pt idx="7">
                  <c:v>3.05</c:v>
                </c:pt>
                <c:pt idx="8">
                  <c:v>2.75</c:v>
                </c:pt>
                <c:pt idx="9">
                  <c:v>2.5499999999999998</c:v>
                </c:pt>
                <c:pt idx="10">
                  <c:v>2.8</c:v>
                </c:pt>
              </c:numCache>
            </c:numRef>
          </c:val>
          <c:smooth val="0"/>
        </c:ser>
        <c:ser>
          <c:idx val="2"/>
          <c:order val="2"/>
          <c:tx>
            <c:strRef>
              <c:f>'Ground Frost'!$B$32</c:f>
              <c:strCache>
                <c:ptCount val="1"/>
                <c:pt idx="0">
                  <c:v>Oct/Nov</c:v>
                </c:pt>
              </c:strCache>
            </c:strRef>
          </c:tx>
          <c:spPr>
            <a:ln w="38100">
              <a:solidFill>
                <a:srgbClr val="C0504D">
                  <a:shade val="95000"/>
                  <a:satMod val="105000"/>
                </a:srgbClr>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Frost'!$C$32:$CH$32</c:f>
              <c:numCache>
                <c:formatCode>General</c:formatCode>
                <c:ptCount val="16"/>
                <c:pt idx="0">
                  <c:v>2.2997063885795228</c:v>
                </c:pt>
                <c:pt idx="1">
                  <c:v>2.2031993520299693</c:v>
                </c:pt>
                <c:pt idx="2">
                  <c:v>2.1066923154804158</c:v>
                </c:pt>
                <c:pt idx="3">
                  <c:v>2.0101852789308623</c:v>
                </c:pt>
                <c:pt idx="4">
                  <c:v>1.9136782423812804</c:v>
                </c:pt>
                <c:pt idx="5">
                  <c:v>1.8171712058317269</c:v>
                </c:pt>
                <c:pt idx="6">
                  <c:v>1.7206641692821734</c:v>
                </c:pt>
                <c:pt idx="7">
                  <c:v>1.6241571327326199</c:v>
                </c:pt>
                <c:pt idx="8">
                  <c:v>1.5276500961830664</c:v>
                </c:pt>
                <c:pt idx="9">
                  <c:v>1.4311430596334844</c:v>
                </c:pt>
                <c:pt idx="10">
                  <c:v>1.3346360230839309</c:v>
                </c:pt>
                <c:pt idx="11">
                  <c:v>1.2381289865343774</c:v>
                </c:pt>
                <c:pt idx="12">
                  <c:v>1.1416219499848239</c:v>
                </c:pt>
                <c:pt idx="13">
                  <c:v>1.045114913435242</c:v>
                </c:pt>
                <c:pt idx="14">
                  <c:v>0.94860787688568848</c:v>
                </c:pt>
                <c:pt idx="15">
                  <c:v>0.85210084033613498</c:v>
                </c:pt>
              </c:numCache>
            </c:numRef>
          </c:val>
          <c:smooth val="0"/>
        </c:ser>
        <c:dLbls>
          <c:showLegendKey val="0"/>
          <c:showVal val="0"/>
          <c:showCatName val="0"/>
          <c:showSerName val="0"/>
          <c:showPercent val="0"/>
          <c:showBubbleSize val="0"/>
        </c:dLbls>
        <c:marker val="1"/>
        <c:smooth val="0"/>
        <c:axId val="867164864"/>
        <c:axId val="867165256"/>
      </c:lineChart>
      <c:catAx>
        <c:axId val="867164864"/>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867165256"/>
        <c:crosses val="autoZero"/>
        <c:auto val="1"/>
        <c:lblAlgn val="ctr"/>
        <c:lblOffset val="100"/>
        <c:tickLblSkip val="10"/>
        <c:tickMarkSkip val="10"/>
        <c:noMultiLvlLbl val="0"/>
      </c:catAx>
      <c:valAx>
        <c:axId val="867165256"/>
        <c:scaling>
          <c:orientation val="minMax"/>
          <c:max val="25"/>
          <c:min val="0"/>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867164864"/>
        <c:crosses val="autoZero"/>
        <c:crossBetween val="between"/>
      </c:valAx>
      <c:spPr>
        <a:solidFill>
          <a:sysClr val="window" lastClr="FFFFFF">
            <a:lumMod val="75000"/>
          </a:sysClr>
        </a:solidFill>
      </c:spPr>
    </c:plotArea>
    <c:legend>
      <c:legendPos val="r"/>
      <c:overlay val="1"/>
      <c:spPr>
        <a:solidFill>
          <a:schemeClr val="bg1"/>
        </a:solidFill>
      </c:spPr>
      <c:txPr>
        <a:bodyPr/>
        <a:lstStyle/>
        <a:p>
          <a:pPr>
            <a:defRPr sz="84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Frost'!$AY$6:$CH$6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Frost'!$AY$30:$CH$30</c:f>
              <c:numCache>
                <c:formatCode>General</c:formatCode>
                <c:ptCount val="16"/>
                <c:pt idx="0">
                  <c:v>2</c:v>
                </c:pt>
                <c:pt idx="1">
                  <c:v>2</c:v>
                </c:pt>
                <c:pt idx="2">
                  <c:v>8</c:v>
                </c:pt>
                <c:pt idx="3">
                  <c:v>6</c:v>
                </c:pt>
                <c:pt idx="4">
                  <c:v>2</c:v>
                </c:pt>
                <c:pt idx="5">
                  <c:v>2</c:v>
                </c:pt>
                <c:pt idx="6">
                  <c:v>3</c:v>
                </c:pt>
                <c:pt idx="7">
                  <c:v>3</c:v>
                </c:pt>
                <c:pt idx="8">
                  <c:v>1</c:v>
                </c:pt>
                <c:pt idx="9">
                  <c:v>2</c:v>
                </c:pt>
                <c:pt idx="10">
                  <c:v>1</c:v>
                </c:pt>
                <c:pt idx="11">
                  <c:v>3</c:v>
                </c:pt>
                <c:pt idx="12">
                  <c:v>7</c:v>
                </c:pt>
                <c:pt idx="13">
                  <c:v>1</c:v>
                </c:pt>
                <c:pt idx="14">
                  <c:v>3</c:v>
                </c:pt>
                <c:pt idx="15">
                  <c:v>6</c:v>
                </c:pt>
              </c:numCache>
            </c:numRef>
          </c:val>
          <c:smooth val="0"/>
        </c:ser>
        <c:ser>
          <c:idx val="1"/>
          <c:order val="1"/>
          <c:tx>
            <c:strRef>
              <c:f>'Ground Frost'!$A$31</c:f>
              <c:strCache>
                <c:ptCount val="1"/>
                <c:pt idx="0">
                  <c:v>10year mean</c:v>
                </c:pt>
              </c:strCache>
            </c:strRef>
          </c:tx>
          <c:spPr>
            <a:ln w="38100">
              <a:solidFill>
                <a:srgbClr val="FFFF00"/>
              </a:solidFill>
            </a:ln>
          </c:spPr>
          <c:marker>
            <c:symbol val="none"/>
          </c:marker>
          <c:cat>
            <c:numRef>
              <c:f>'Ground Frost'!$AY$6:$CH$6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Frost'!$AY$31:$CC$31</c:f>
              <c:numCache>
                <c:formatCode>0.00</c:formatCode>
                <c:ptCount val="11"/>
                <c:pt idx="0">
                  <c:v>2.8</c:v>
                </c:pt>
                <c:pt idx="1">
                  <c:v>2.95</c:v>
                </c:pt>
                <c:pt idx="2">
                  <c:v>3</c:v>
                </c:pt>
                <c:pt idx="3">
                  <c:v>2.95</c:v>
                </c:pt>
                <c:pt idx="4">
                  <c:v>3.05</c:v>
                </c:pt>
                <c:pt idx="5">
                  <c:v>3.05</c:v>
                </c:pt>
                <c:pt idx="6">
                  <c:v>3.05</c:v>
                </c:pt>
                <c:pt idx="7">
                  <c:v>3.05</c:v>
                </c:pt>
                <c:pt idx="8">
                  <c:v>2.75</c:v>
                </c:pt>
                <c:pt idx="9">
                  <c:v>2.5499999999999998</c:v>
                </c:pt>
                <c:pt idx="10">
                  <c:v>2.8</c:v>
                </c:pt>
              </c:numCache>
            </c:numRef>
          </c:val>
          <c:smooth val="0"/>
        </c:ser>
        <c:dLbls>
          <c:showLegendKey val="0"/>
          <c:showVal val="0"/>
          <c:showCatName val="0"/>
          <c:showSerName val="0"/>
          <c:showPercent val="0"/>
          <c:showBubbleSize val="0"/>
        </c:dLbls>
        <c:marker val="1"/>
        <c:smooth val="0"/>
        <c:axId val="867166040"/>
        <c:axId val="651699592"/>
      </c:lineChart>
      <c:catAx>
        <c:axId val="867166040"/>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51699592"/>
        <c:crosses val="autoZero"/>
        <c:auto val="1"/>
        <c:lblAlgn val="ctr"/>
        <c:lblOffset val="100"/>
        <c:tickLblSkip val="5"/>
        <c:tickMarkSkip val="10"/>
        <c:noMultiLvlLbl val="0"/>
      </c:catAx>
      <c:valAx>
        <c:axId val="651699592"/>
        <c:scaling>
          <c:orientation val="minMax"/>
          <c:max val="10"/>
          <c:min val="0"/>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867166040"/>
        <c:crosses val="autoZero"/>
        <c:crossBetween val="between"/>
      </c:valAx>
      <c:spPr>
        <a:solidFill>
          <a:sysClr val="window" lastClr="FFFFFF">
            <a:lumMod val="75000"/>
          </a:sysClr>
        </a:solidFill>
      </c:spPr>
    </c:plotArea>
    <c:legend>
      <c:legendPos val="r"/>
      <c:layout>
        <c:manualLayout>
          <c:xMode val="edge"/>
          <c:yMode val="edge"/>
          <c:x val="0.27975556774411464"/>
          <c:y val="4.5843429091089169E-2"/>
          <c:w val="0.45892998912326044"/>
          <c:h val="6.8976377952755907E-2"/>
        </c:manualLayout>
      </c:layout>
      <c:overlay val="1"/>
      <c:spPr>
        <a:solidFill>
          <a:schemeClr val="bg1"/>
        </a:solidFill>
      </c:spPr>
      <c:txPr>
        <a:bodyPr/>
        <a:lstStyle/>
        <a:p>
          <a:pPr>
            <a:defRPr sz="147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36404741442747E-2"/>
          <c:y val="0.10006553384366777"/>
          <c:w val="0.8870720099766336"/>
          <c:h val="0.77073881420767465"/>
        </c:manualLayout>
      </c:layout>
      <c:lineChart>
        <c:grouping val="standard"/>
        <c:varyColors val="0"/>
        <c:ser>
          <c:idx val="0"/>
          <c:order val="0"/>
          <c:tx>
            <c:strRef>
              <c:f>Rainfall!$H$56</c:f>
              <c:strCache>
                <c:ptCount val="1"/>
                <c:pt idx="0">
                  <c:v>1043.2</c:v>
                </c:pt>
              </c:strCache>
            </c:strRef>
          </c:tx>
          <c:spPr>
            <a:ln w="38100">
              <a:solidFill>
                <a:srgbClr val="000080"/>
              </a:solidFill>
              <a:prstDash val="solid"/>
            </a:ln>
          </c:spPr>
          <c:marker>
            <c:symbol val="diamond"/>
            <c:size val="5"/>
            <c:spPr>
              <a:solidFill>
                <a:srgbClr val="000080"/>
              </a:solidFill>
              <a:ln>
                <a:solidFill>
                  <a:srgbClr val="000080"/>
                </a:solidFill>
                <a:prstDash val="solid"/>
              </a:ln>
            </c:spPr>
          </c:marker>
          <c:val>
            <c:numRef>
              <c:f>Rainfall!$H$57:$H$141</c:f>
            </c:numRef>
          </c:val>
          <c:smooth val="0"/>
          <c:extLst>
            <c:ext xmlns:c15="http://schemas.microsoft.com/office/drawing/2012/chart" uri="{02D57815-91ED-43cb-92C2-25804820EDAC}">
              <c15:filteredCategoryTitle>
                <c15:cat>
                  <c:multiLvlStrRef>
                    <c:extLst>
                      <c:ext uri="{02D57815-91ED-43cb-92C2-25804820EDAC}">
                        <c15:formulaRef>
                          <c15:sqref>Rainfall!$F$57:$F$140</c15:sqref>
                        </c15:formulaRef>
                      </c:ext>
                    </c:extLst>
                  </c:multiLvlStrRef>
                </c15:cat>
              </c15:filteredCategoryTitle>
            </c:ext>
          </c:extLst>
        </c:ser>
        <c:ser>
          <c:idx val="2"/>
          <c:order val="1"/>
          <c:tx>
            <c:strRef>
              <c:f>Rainfall!$J$55:$J$56</c:f>
              <c:strCache>
                <c:ptCount val="2"/>
                <c:pt idx="0">
                  <c:v>245.364</c:v>
                </c:pt>
                <c:pt idx="1">
                  <c:v>870.2</c:v>
                </c:pt>
              </c:strCache>
            </c:strRef>
          </c:tx>
          <c:spPr>
            <a:ln w="38100">
              <a:solidFill>
                <a:srgbClr val="FFFF00"/>
              </a:solidFill>
              <a:prstDash val="solid"/>
            </a:ln>
          </c:spPr>
          <c:marker>
            <c:symbol val="triangle"/>
            <c:size val="5"/>
            <c:spPr>
              <a:solidFill>
                <a:srgbClr val="FFFF00"/>
              </a:solidFill>
              <a:ln>
                <a:solidFill>
                  <a:srgbClr val="FFFF00"/>
                </a:solidFill>
                <a:prstDash val="solid"/>
              </a:ln>
            </c:spPr>
          </c:marker>
          <c:val>
            <c:numRef>
              <c:f>Rainfall!$J$57:$J$141</c:f>
            </c:numRef>
          </c:val>
          <c:smooth val="0"/>
          <c:extLst>
            <c:ext xmlns:c15="http://schemas.microsoft.com/office/drawing/2012/chart" uri="{02D57815-91ED-43cb-92C2-25804820EDAC}">
              <c15:filteredCategoryTitle>
                <c15:cat>
                  <c:multiLvlStrRef>
                    <c:extLst>
                      <c:ext uri="{02D57815-91ED-43cb-92C2-25804820EDAC}">
                        <c15:formulaRef>
                          <c15:sqref>Rainfall!$F$57:$F$140</c15:sqref>
                        </c15:formulaRef>
                      </c:ext>
                    </c:extLst>
                  </c:multiLvlStrRef>
                </c15:cat>
              </c15:filteredCategoryTitle>
            </c:ext>
          </c:extLst>
        </c:ser>
        <c:ser>
          <c:idx val="1"/>
          <c:order val="2"/>
          <c:tx>
            <c:strRef>
              <c:f>Rainfall!$K$56</c:f>
              <c:strCache>
                <c:ptCount val="1"/>
                <c:pt idx="0">
                  <c:v>828.3</c:v>
                </c:pt>
              </c:strCache>
            </c:strRef>
          </c:tx>
          <c:spPr>
            <a:ln w="38100"/>
          </c:spPr>
          <c:marker>
            <c:symbol val="none"/>
          </c:marker>
          <c:val>
            <c:numRef>
              <c:f>Rainfall!$K$57:$K$141</c:f>
            </c:numRef>
          </c:val>
          <c:smooth val="0"/>
          <c:extLst>
            <c:ext xmlns:c15="http://schemas.microsoft.com/office/drawing/2012/chart" uri="{02D57815-91ED-43cb-92C2-25804820EDAC}">
              <c15:filteredCategoryTitle>
                <c15:cat>
                  <c:multiLvlStrRef>
                    <c:extLst>
                      <c:ext uri="{02D57815-91ED-43cb-92C2-25804820EDAC}">
                        <c15:formulaRef>
                          <c15:sqref>Rainfall!$F$57:$F$140</c15:sqref>
                        </c15:formulaRef>
                      </c:ext>
                    </c:extLst>
                  </c:multiLvlStrRef>
                </c15:cat>
              </c15:filteredCategoryTitle>
            </c:ext>
          </c:extLst>
        </c:ser>
        <c:dLbls>
          <c:showLegendKey val="0"/>
          <c:showVal val="0"/>
          <c:showCatName val="0"/>
          <c:showSerName val="0"/>
          <c:showPercent val="0"/>
          <c:showBubbleSize val="0"/>
        </c:dLbls>
        <c:marker val="1"/>
        <c:smooth val="0"/>
        <c:axId val="1027408752"/>
        <c:axId val="985683144"/>
      </c:lineChart>
      <c:catAx>
        <c:axId val="1027408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1400" b="1" i="0" u="none" strike="noStrike" baseline="0">
                <a:solidFill>
                  <a:srgbClr val="000000"/>
                </a:solidFill>
                <a:latin typeface="Arial"/>
                <a:ea typeface="Arial"/>
                <a:cs typeface="Arial"/>
              </a:defRPr>
            </a:pPr>
            <a:endParaRPr lang="en-US"/>
          </a:p>
        </c:txPr>
        <c:crossAx val="985683144"/>
        <c:crosses val="autoZero"/>
        <c:auto val="1"/>
        <c:lblAlgn val="ctr"/>
        <c:lblOffset val="100"/>
        <c:tickLblSkip val="5"/>
        <c:tickMarkSkip val="5"/>
        <c:noMultiLvlLbl val="0"/>
      </c:catAx>
      <c:valAx>
        <c:axId val="985683144"/>
        <c:scaling>
          <c:orientation val="minMax"/>
          <c:max val="1100"/>
          <c:min val="300"/>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NZ"/>
                  <a:t>Rainfall (mm)</a:t>
                </a:r>
              </a:p>
            </c:rich>
          </c:tx>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1027408752"/>
        <c:crosses val="autoZero"/>
        <c:crossBetween val="between"/>
      </c:valAx>
      <c:spPr>
        <a:solidFill>
          <a:srgbClr val="C0C0C0"/>
        </a:solidFill>
        <a:ln w="12700">
          <a:solidFill>
            <a:srgbClr val="808080"/>
          </a:solidFill>
          <a:prstDash val="solid"/>
        </a:ln>
      </c:spPr>
    </c:plotArea>
    <c:legend>
      <c:legendPos val="r"/>
      <c:overlay val="1"/>
      <c:spPr>
        <a:solidFill>
          <a:srgbClr val="FFFFFF"/>
        </a:solidFill>
      </c:spPr>
      <c:txPr>
        <a:bodyPr/>
        <a:lstStyle/>
        <a:p>
          <a:pPr>
            <a:defRPr sz="59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'Ground Frost'!$A$1:$A$2</c:f>
              <c:strCache>
                <c:ptCount val="1"/>
                <c:pt idx="0">
                  <c:v>Ground Frost Numbers per month  = Number of days during month that recorded a grass minimum temperature of &lt;=-1.0°C</c:v>
                </c:pt>
              </c:strCache>
            </c:strRef>
          </c:tx>
          <c:invertIfNegative val="0"/>
          <c:cat>
            <c:numRef>
              <c:f>'Ground Frost'!$C$6:$CD$6</c:f>
              <c:numCache>
                <c:formatCode>General</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'Ground Frost'!$C$13:$CD$13</c:f>
              <c:numCache>
                <c:formatCode>General</c:formatCode>
                <c:ptCount val="12"/>
                <c:pt idx="0">
                  <c:v>8</c:v>
                </c:pt>
                <c:pt idx="1">
                  <c:v>18</c:v>
                </c:pt>
                <c:pt idx="2">
                  <c:v>8</c:v>
                </c:pt>
                <c:pt idx="3">
                  <c:v>18</c:v>
                </c:pt>
                <c:pt idx="4">
                  <c:v>18</c:v>
                </c:pt>
                <c:pt idx="5">
                  <c:v>10</c:v>
                </c:pt>
                <c:pt idx="6">
                  <c:v>15</c:v>
                </c:pt>
                <c:pt idx="7">
                  <c:v>9</c:v>
                </c:pt>
                <c:pt idx="8">
                  <c:v>12</c:v>
                </c:pt>
                <c:pt idx="9">
                  <c:v>15</c:v>
                </c:pt>
                <c:pt idx="10">
                  <c:v>17</c:v>
                </c:pt>
                <c:pt idx="11">
                  <c:v>18</c:v>
                </c:pt>
              </c:numCache>
            </c:numRef>
          </c:val>
        </c:ser>
        <c:dLbls>
          <c:showLegendKey val="0"/>
          <c:showVal val="0"/>
          <c:showCatName val="0"/>
          <c:showSerName val="0"/>
          <c:showPercent val="0"/>
          <c:showBubbleSize val="0"/>
        </c:dLbls>
        <c:gapWidth val="150"/>
        <c:axId val="854261856"/>
        <c:axId val="854262248"/>
      </c:barChart>
      <c:lineChart>
        <c:grouping val="standard"/>
        <c:varyColors val="0"/>
        <c:ser>
          <c:idx val="1"/>
          <c:order val="1"/>
          <c:tx>
            <c:strRef>
              <c:f>'Ground Frost'!$A$24:$A$27</c:f>
              <c:strCache>
                <c:ptCount val="1"/>
                <c:pt idx="0">
                  <c:v>10year mean Trend  10year mean 10year mean</c:v>
                </c:pt>
              </c:strCache>
            </c:strRef>
          </c:tx>
          <c:spPr>
            <a:ln w="44450"/>
          </c:spPr>
          <c:marker>
            <c:symbol val="none"/>
          </c:marker>
          <c:cat>
            <c:numRef>
              <c:f>'Ground Frost'!$C$6:$CD$6</c:f>
              <c:numCache>
                <c:formatCode>General</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'Ground Frost'!$C$24:$CD$24</c:f>
              <c:numCache>
                <c:formatCode>0.00</c:formatCode>
                <c:ptCount val="12"/>
                <c:pt idx="0">
                  <c:v>13.55</c:v>
                </c:pt>
                <c:pt idx="1">
                  <c:v>13.2</c:v>
                </c:pt>
                <c:pt idx="2">
                  <c:v>12.7</c:v>
                </c:pt>
                <c:pt idx="3">
                  <c:v>12.35</c:v>
                </c:pt>
                <c:pt idx="4">
                  <c:v>12.85</c:v>
                </c:pt>
                <c:pt idx="5">
                  <c:v>13.55</c:v>
                </c:pt>
                <c:pt idx="6">
                  <c:v>14</c:v>
                </c:pt>
                <c:pt idx="7">
                  <c:v>14.3</c:v>
                </c:pt>
                <c:pt idx="8">
                  <c:v>14.6</c:v>
                </c:pt>
                <c:pt idx="9">
                  <c:v>14.5</c:v>
                </c:pt>
                <c:pt idx="10">
                  <c:v>14.85</c:v>
                </c:pt>
                <c:pt idx="11">
                  <c:v>15.15</c:v>
                </c:pt>
              </c:numCache>
            </c:numRef>
          </c:val>
          <c:smooth val="0"/>
        </c:ser>
        <c:dLbls>
          <c:showLegendKey val="0"/>
          <c:showVal val="0"/>
          <c:showCatName val="0"/>
          <c:showSerName val="0"/>
          <c:showPercent val="0"/>
          <c:showBubbleSize val="0"/>
        </c:dLbls>
        <c:marker val="1"/>
        <c:smooth val="0"/>
        <c:axId val="854261856"/>
        <c:axId val="854262248"/>
      </c:lineChart>
      <c:catAx>
        <c:axId val="854261856"/>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854262248"/>
        <c:crosses val="autoZero"/>
        <c:auto val="1"/>
        <c:lblAlgn val="ctr"/>
        <c:lblOffset val="100"/>
        <c:tickLblSkip val="10"/>
        <c:tickMarkSkip val="10"/>
        <c:noMultiLvlLbl val="0"/>
      </c:catAx>
      <c:valAx>
        <c:axId val="854262248"/>
        <c:scaling>
          <c:orientation val="minMax"/>
          <c:max val="30"/>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854261856"/>
        <c:crosses val="autoZero"/>
        <c:crossBetween val="between"/>
      </c:valAx>
    </c:plotArea>
    <c:legend>
      <c:legendPos val="r"/>
      <c:legendEntry>
        <c:idx val="0"/>
        <c:delete val="1"/>
      </c:legendEntry>
      <c:overlay val="0"/>
      <c:txPr>
        <a:bodyPr/>
        <a:lstStyle/>
        <a:p>
          <a:pPr>
            <a:defRPr sz="105"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'Ground Frost'!$A$1:$A$2</c:f>
              <c:strCache>
                <c:ptCount val="1"/>
                <c:pt idx="0">
                  <c:v>Ground Frost Numbers per month  = Number of days during month that recorded a grass minimum temperature of &lt;=-1.0°C</c:v>
                </c:pt>
              </c:strCache>
            </c:strRef>
          </c:tx>
          <c:invertIfNegative val="0"/>
          <c:cat>
            <c:numRef>
              <c:f>'Ground Frost'!$C$6:$CD$6</c:f>
              <c:numCache>
                <c:formatCode>General</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'Ground Frost'!$C$14:$CD$14</c:f>
              <c:numCache>
                <c:formatCode>General</c:formatCode>
                <c:ptCount val="12"/>
                <c:pt idx="0">
                  <c:v>12</c:v>
                </c:pt>
                <c:pt idx="1">
                  <c:v>8</c:v>
                </c:pt>
                <c:pt idx="2">
                  <c:v>13</c:v>
                </c:pt>
                <c:pt idx="3">
                  <c:v>6</c:v>
                </c:pt>
                <c:pt idx="4">
                  <c:v>13</c:v>
                </c:pt>
                <c:pt idx="5">
                  <c:v>6</c:v>
                </c:pt>
                <c:pt idx="6">
                  <c:v>15</c:v>
                </c:pt>
                <c:pt idx="7">
                  <c:v>10</c:v>
                </c:pt>
                <c:pt idx="8">
                  <c:v>9</c:v>
                </c:pt>
                <c:pt idx="9">
                  <c:v>4</c:v>
                </c:pt>
                <c:pt idx="10">
                  <c:v>5</c:v>
                </c:pt>
                <c:pt idx="11">
                  <c:v>17</c:v>
                </c:pt>
              </c:numCache>
            </c:numRef>
          </c:val>
        </c:ser>
        <c:dLbls>
          <c:showLegendKey val="0"/>
          <c:showVal val="0"/>
          <c:showCatName val="0"/>
          <c:showSerName val="0"/>
          <c:showPercent val="0"/>
          <c:showBubbleSize val="0"/>
        </c:dLbls>
        <c:gapWidth val="150"/>
        <c:axId val="854263032"/>
        <c:axId val="854263424"/>
      </c:barChart>
      <c:lineChart>
        <c:grouping val="standard"/>
        <c:varyColors val="0"/>
        <c:ser>
          <c:idx val="1"/>
          <c:order val="1"/>
          <c:tx>
            <c:strRef>
              <c:f>'Ground Frost'!$A$24:$A$27</c:f>
              <c:strCache>
                <c:ptCount val="1"/>
                <c:pt idx="0">
                  <c:v>10year mean Trend  10year mean 10year mean</c:v>
                </c:pt>
              </c:strCache>
            </c:strRef>
          </c:tx>
          <c:spPr>
            <a:ln w="44450"/>
          </c:spPr>
          <c:marker>
            <c:symbol val="none"/>
          </c:marker>
          <c:cat>
            <c:numRef>
              <c:f>'Ground Frost'!$C$6:$CD$6</c:f>
              <c:numCache>
                <c:formatCode>General</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'Ground Frost'!$C$26:$CD$26</c:f>
              <c:numCache>
                <c:formatCode>0.00</c:formatCode>
                <c:ptCount val="12"/>
                <c:pt idx="0">
                  <c:v>10.8</c:v>
                </c:pt>
                <c:pt idx="1">
                  <c:v>10.5</c:v>
                </c:pt>
                <c:pt idx="2">
                  <c:v>10.35</c:v>
                </c:pt>
                <c:pt idx="3">
                  <c:v>10.050000000000001</c:v>
                </c:pt>
                <c:pt idx="4">
                  <c:v>9.75</c:v>
                </c:pt>
                <c:pt idx="5">
                  <c:v>9.25</c:v>
                </c:pt>
                <c:pt idx="6">
                  <c:v>9.35</c:v>
                </c:pt>
                <c:pt idx="7">
                  <c:v>9.4499999999999993</c:v>
                </c:pt>
                <c:pt idx="8">
                  <c:v>9.1</c:v>
                </c:pt>
                <c:pt idx="9">
                  <c:v>9.1</c:v>
                </c:pt>
                <c:pt idx="10">
                  <c:v>9.25</c:v>
                </c:pt>
                <c:pt idx="11">
                  <c:v>9.15</c:v>
                </c:pt>
              </c:numCache>
            </c:numRef>
          </c:val>
          <c:smooth val="0"/>
        </c:ser>
        <c:dLbls>
          <c:showLegendKey val="0"/>
          <c:showVal val="0"/>
          <c:showCatName val="0"/>
          <c:showSerName val="0"/>
          <c:showPercent val="0"/>
          <c:showBubbleSize val="0"/>
        </c:dLbls>
        <c:marker val="1"/>
        <c:smooth val="0"/>
        <c:axId val="854263032"/>
        <c:axId val="854263424"/>
      </c:lineChart>
      <c:catAx>
        <c:axId val="854263032"/>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854263424"/>
        <c:crosses val="autoZero"/>
        <c:auto val="1"/>
        <c:lblAlgn val="ctr"/>
        <c:lblOffset val="100"/>
        <c:tickLblSkip val="10"/>
        <c:tickMarkSkip val="10"/>
        <c:noMultiLvlLbl val="0"/>
      </c:catAx>
      <c:valAx>
        <c:axId val="854263424"/>
        <c:scaling>
          <c:orientation val="minMax"/>
          <c:max val="30"/>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854263032"/>
        <c:crosses val="autoZero"/>
        <c:crossBetween val="between"/>
      </c:valAx>
    </c:plotArea>
    <c:legend>
      <c:legendPos val="r"/>
      <c:legendEntry>
        <c:idx val="0"/>
        <c:delete val="1"/>
      </c:legendEntry>
      <c:overlay val="0"/>
      <c:txPr>
        <a:bodyPr/>
        <a:lstStyle/>
        <a:p>
          <a:pPr>
            <a:defRPr sz="105"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Frost'!$C$11:$CG$11</c:f>
              <c:numCache>
                <c:formatCode>General</c:formatCode>
                <c:ptCount val="15"/>
                <c:pt idx="0">
                  <c:v>1</c:v>
                </c:pt>
                <c:pt idx="1">
                  <c:v>7</c:v>
                </c:pt>
                <c:pt idx="2">
                  <c:v>5</c:v>
                </c:pt>
                <c:pt idx="3">
                  <c:v>2</c:v>
                </c:pt>
                <c:pt idx="4">
                  <c:v>3</c:v>
                </c:pt>
                <c:pt idx="5">
                  <c:v>4</c:v>
                </c:pt>
                <c:pt idx="6">
                  <c:v>4</c:v>
                </c:pt>
                <c:pt idx="7">
                  <c:v>0</c:v>
                </c:pt>
                <c:pt idx="8">
                  <c:v>14</c:v>
                </c:pt>
                <c:pt idx="9">
                  <c:v>10</c:v>
                </c:pt>
                <c:pt idx="10">
                  <c:v>3</c:v>
                </c:pt>
                <c:pt idx="11">
                  <c:v>2</c:v>
                </c:pt>
                <c:pt idx="12">
                  <c:v>11</c:v>
                </c:pt>
                <c:pt idx="13">
                  <c:v>7</c:v>
                </c:pt>
                <c:pt idx="14">
                  <c:v>2</c:v>
                </c:pt>
              </c:numCache>
            </c:numRef>
          </c:val>
          <c:smooth val="0"/>
        </c:ser>
        <c:ser>
          <c:idx val="1"/>
          <c:order val="1"/>
          <c:tx>
            <c:strRef>
              <c:f>'Ground Frost'!$A$22</c:f>
              <c:strCache>
                <c:ptCount val="1"/>
                <c:pt idx="0">
                  <c:v>10year mean</c:v>
                </c:pt>
              </c:strCache>
            </c:strRef>
          </c:tx>
          <c:spPr>
            <a:ln w="38100">
              <a:solidFill>
                <a:srgbClr val="FFFF00"/>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Frost'!$A$20:$CG$20</c:f>
              <c:numCache>
                <c:formatCode>General</c:formatCode>
                <c:ptCount val="17"/>
                <c:pt idx="0">
                  <c:v>0</c:v>
                </c:pt>
                <c:pt idx="1">
                  <c:v>0</c:v>
                </c:pt>
                <c:pt idx="2" formatCode="0.00">
                  <c:v>3.35</c:v>
                </c:pt>
                <c:pt idx="3" formatCode="0.00">
                  <c:v>3.3</c:v>
                </c:pt>
                <c:pt idx="4" formatCode="0.00">
                  <c:v>3.3</c:v>
                </c:pt>
                <c:pt idx="5" formatCode="0.00">
                  <c:v>3.8</c:v>
                </c:pt>
                <c:pt idx="6" formatCode="0.00">
                  <c:v>4.6500000000000004</c:v>
                </c:pt>
                <c:pt idx="7" formatCode="0.00">
                  <c:v>5.0999999999999996</c:v>
                </c:pt>
                <c:pt idx="8" formatCode="0.00">
                  <c:v>4.95</c:v>
                </c:pt>
                <c:pt idx="9" formatCode="0.00">
                  <c:v>5</c:v>
                </c:pt>
                <c:pt idx="10" formatCode="0.00">
                  <c:v>5.55</c:v>
                </c:pt>
                <c:pt idx="11" formatCode="0.00">
                  <c:v>5.75</c:v>
                </c:pt>
                <c:pt idx="12" formatCode="0.00">
                  <c:v>5.9</c:v>
                </c:pt>
                <c:pt idx="13" formatCode="0.00">
                  <c:v>6</c:v>
                </c:pt>
              </c:numCache>
            </c:numRef>
          </c:val>
          <c:smooth val="0"/>
        </c:ser>
        <c:ser>
          <c:idx val="2"/>
          <c:order val="2"/>
          <c:tx>
            <c:strRef>
              <c:f>'Ground Frost'!$B$21</c:f>
              <c:strCache>
                <c:ptCount val="1"/>
                <c:pt idx="0">
                  <c:v>May</c:v>
                </c:pt>
              </c:strCache>
            </c:strRef>
          </c:tx>
          <c:spPr>
            <a:ln w="38100">
              <a:solidFill>
                <a:srgbClr val="C0504D">
                  <a:shade val="95000"/>
                  <a:satMod val="105000"/>
                </a:srgbClr>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Frost'!$C$21:$CG$21</c:f>
              <c:numCache>
                <c:formatCode>General</c:formatCode>
                <c:ptCount val="15"/>
                <c:pt idx="0">
                  <c:v>5.1662346866457369</c:v>
                </c:pt>
                <c:pt idx="1">
                  <c:v>5.0107826263035236</c:v>
                </c:pt>
                <c:pt idx="2">
                  <c:v>4.8553305659613102</c:v>
                </c:pt>
                <c:pt idx="3">
                  <c:v>4.6998785056190968</c:v>
                </c:pt>
                <c:pt idx="4">
                  <c:v>4.5444264452768834</c:v>
                </c:pt>
                <c:pt idx="5">
                  <c:v>4.3889743849346701</c:v>
                </c:pt>
                <c:pt idx="6">
                  <c:v>4.2335223245924567</c:v>
                </c:pt>
                <c:pt idx="7">
                  <c:v>4.0780702642502433</c:v>
                </c:pt>
                <c:pt idx="8">
                  <c:v>3.92261820390803</c:v>
                </c:pt>
                <c:pt idx="9">
                  <c:v>3.7671661435658166</c:v>
                </c:pt>
                <c:pt idx="10">
                  <c:v>3.6117140832236032</c:v>
                </c:pt>
                <c:pt idx="11">
                  <c:v>3.4562620228813898</c:v>
                </c:pt>
                <c:pt idx="12">
                  <c:v>3.3008099625391765</c:v>
                </c:pt>
                <c:pt idx="13">
                  <c:v>3.1453579021969631</c:v>
                </c:pt>
                <c:pt idx="14">
                  <c:v>2.9899058418548066</c:v>
                </c:pt>
              </c:numCache>
            </c:numRef>
          </c:val>
          <c:smooth val="0"/>
        </c:ser>
        <c:dLbls>
          <c:showLegendKey val="0"/>
          <c:showVal val="0"/>
          <c:showCatName val="0"/>
          <c:showSerName val="0"/>
          <c:showPercent val="0"/>
          <c:showBubbleSize val="0"/>
        </c:dLbls>
        <c:marker val="1"/>
        <c:smooth val="0"/>
        <c:axId val="958128832"/>
        <c:axId val="958129224"/>
      </c:lineChart>
      <c:catAx>
        <c:axId val="958128832"/>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958129224"/>
        <c:crosses val="autoZero"/>
        <c:auto val="1"/>
        <c:lblAlgn val="ctr"/>
        <c:lblOffset val="100"/>
        <c:tickLblSkip val="10"/>
        <c:tickMarkSkip val="10"/>
        <c:noMultiLvlLbl val="0"/>
      </c:catAx>
      <c:valAx>
        <c:axId val="958129224"/>
        <c:scaling>
          <c:orientation val="minMax"/>
          <c:max val="25"/>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958128832"/>
        <c:crosses val="autoZero"/>
        <c:crossBetween val="between"/>
      </c:valAx>
      <c:spPr>
        <a:solidFill>
          <a:sysClr val="window" lastClr="FFFFFF">
            <a:lumMod val="75000"/>
          </a:sysClr>
        </a:solidFill>
      </c:spPr>
    </c:plotArea>
    <c:legend>
      <c:legendPos val="r"/>
      <c:overlay val="1"/>
      <c:spPr>
        <a:solidFill>
          <a:schemeClr val="bg1"/>
        </a:solidFill>
      </c:spPr>
      <c:txPr>
        <a:bodyPr/>
        <a:lstStyle/>
        <a:p>
          <a:pPr>
            <a:defRPr sz="495"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Frost'!$C$12:$CG$12</c:f>
              <c:numCache>
                <c:formatCode>General</c:formatCode>
                <c:ptCount val="15"/>
                <c:pt idx="0">
                  <c:v>12</c:v>
                </c:pt>
                <c:pt idx="1">
                  <c:v>14</c:v>
                </c:pt>
                <c:pt idx="2">
                  <c:v>4</c:v>
                </c:pt>
                <c:pt idx="3">
                  <c:v>10</c:v>
                </c:pt>
                <c:pt idx="4">
                  <c:v>6</c:v>
                </c:pt>
                <c:pt idx="5">
                  <c:v>12</c:v>
                </c:pt>
                <c:pt idx="6">
                  <c:v>17</c:v>
                </c:pt>
                <c:pt idx="7">
                  <c:v>13</c:v>
                </c:pt>
                <c:pt idx="8">
                  <c:v>13</c:v>
                </c:pt>
                <c:pt idx="9">
                  <c:v>19</c:v>
                </c:pt>
                <c:pt idx="10">
                  <c:v>8</c:v>
                </c:pt>
                <c:pt idx="11">
                  <c:v>8</c:v>
                </c:pt>
                <c:pt idx="12">
                  <c:v>15</c:v>
                </c:pt>
                <c:pt idx="13">
                  <c:v>11</c:v>
                </c:pt>
                <c:pt idx="14">
                  <c:v>2</c:v>
                </c:pt>
              </c:numCache>
            </c:numRef>
          </c:val>
          <c:smooth val="0"/>
        </c:ser>
        <c:ser>
          <c:idx val="1"/>
          <c:order val="1"/>
          <c:tx>
            <c:strRef>
              <c:f>'Ground Frost'!$A$22</c:f>
              <c:strCache>
                <c:ptCount val="1"/>
                <c:pt idx="0">
                  <c:v>10year mean</c:v>
                </c:pt>
              </c:strCache>
            </c:strRef>
          </c:tx>
          <c:spPr>
            <a:ln w="38100">
              <a:solidFill>
                <a:srgbClr val="FFFF00"/>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Frost'!$C$22:$CG$22</c:f>
              <c:numCache>
                <c:formatCode>0.00</c:formatCode>
                <c:ptCount val="15"/>
                <c:pt idx="0">
                  <c:v>10.9</c:v>
                </c:pt>
                <c:pt idx="1">
                  <c:v>11.05</c:v>
                </c:pt>
                <c:pt idx="2">
                  <c:v>11.05</c:v>
                </c:pt>
                <c:pt idx="3">
                  <c:v>11</c:v>
                </c:pt>
                <c:pt idx="4">
                  <c:v>11.55</c:v>
                </c:pt>
                <c:pt idx="5">
                  <c:v>11.8</c:v>
                </c:pt>
                <c:pt idx="6">
                  <c:v>11.3</c:v>
                </c:pt>
                <c:pt idx="7">
                  <c:v>11.55</c:v>
                </c:pt>
                <c:pt idx="8">
                  <c:v>12.15</c:v>
                </c:pt>
                <c:pt idx="9">
                  <c:v>12</c:v>
                </c:pt>
                <c:pt idx="10">
                  <c:v>11.85</c:v>
                </c:pt>
                <c:pt idx="11">
                  <c:v>11.55</c:v>
                </c:pt>
              </c:numCache>
            </c:numRef>
          </c:val>
          <c:smooth val="0"/>
        </c:ser>
        <c:ser>
          <c:idx val="2"/>
          <c:order val="2"/>
          <c:tx>
            <c:strRef>
              <c:f>'Ground Frost'!$B$22</c:f>
              <c:strCache>
                <c:ptCount val="1"/>
                <c:pt idx="0">
                  <c:v>June</c:v>
                </c:pt>
              </c:strCache>
            </c:strRef>
          </c:tx>
          <c:spPr>
            <a:ln w="38100">
              <a:solidFill>
                <a:srgbClr val="C0504D">
                  <a:shade val="95000"/>
                  <a:satMod val="105000"/>
                </a:srgbClr>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Frost'!$C$23:$CG$23</c:f>
              <c:numCache>
                <c:formatCode>General</c:formatCode>
                <c:ptCount val="15"/>
                <c:pt idx="0">
                  <c:v>12.294333637069315</c:v>
                </c:pt>
                <c:pt idx="1">
                  <c:v>12.166177314299262</c:v>
                </c:pt>
                <c:pt idx="2">
                  <c:v>12.038020991529152</c:v>
                </c:pt>
                <c:pt idx="3">
                  <c:v>11.909864668759099</c:v>
                </c:pt>
                <c:pt idx="4">
                  <c:v>11.781708345989045</c:v>
                </c:pt>
                <c:pt idx="5">
                  <c:v>11.653552023218936</c:v>
                </c:pt>
                <c:pt idx="6">
                  <c:v>11.525395700448883</c:v>
                </c:pt>
                <c:pt idx="7">
                  <c:v>11.397239377678829</c:v>
                </c:pt>
                <c:pt idx="8">
                  <c:v>11.26908305490872</c:v>
                </c:pt>
                <c:pt idx="9">
                  <c:v>11.140926732138666</c:v>
                </c:pt>
                <c:pt idx="10">
                  <c:v>11.012770409368613</c:v>
                </c:pt>
                <c:pt idx="11">
                  <c:v>10.884614086598503</c:v>
                </c:pt>
                <c:pt idx="12">
                  <c:v>10.75645776382845</c:v>
                </c:pt>
                <c:pt idx="13">
                  <c:v>10.628301441058397</c:v>
                </c:pt>
                <c:pt idx="14">
                  <c:v>10.500145118288287</c:v>
                </c:pt>
              </c:numCache>
            </c:numRef>
          </c:val>
          <c:smooth val="0"/>
        </c:ser>
        <c:dLbls>
          <c:showLegendKey val="0"/>
          <c:showVal val="0"/>
          <c:showCatName val="0"/>
          <c:showSerName val="0"/>
          <c:showPercent val="0"/>
          <c:showBubbleSize val="0"/>
        </c:dLbls>
        <c:marker val="1"/>
        <c:smooth val="0"/>
        <c:axId val="958130008"/>
        <c:axId val="712091112"/>
      </c:lineChart>
      <c:catAx>
        <c:axId val="958130008"/>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712091112"/>
        <c:crosses val="autoZero"/>
        <c:auto val="1"/>
        <c:lblAlgn val="ctr"/>
        <c:lblOffset val="100"/>
        <c:tickLblSkip val="10"/>
        <c:tickMarkSkip val="10"/>
        <c:noMultiLvlLbl val="0"/>
      </c:catAx>
      <c:valAx>
        <c:axId val="712091112"/>
        <c:scaling>
          <c:orientation val="minMax"/>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958130008"/>
        <c:crosses val="autoZero"/>
        <c:crossBetween val="between"/>
      </c:valAx>
      <c:spPr>
        <a:solidFill>
          <a:sysClr val="window" lastClr="FFFFFF">
            <a:lumMod val="75000"/>
          </a:sysClr>
        </a:solidFill>
      </c:spPr>
    </c:plotArea>
    <c:legend>
      <c:legendPos val="r"/>
      <c:overlay val="1"/>
      <c:spPr>
        <a:solidFill>
          <a:schemeClr val="bg1"/>
        </a:solidFill>
      </c:spPr>
      <c:txPr>
        <a:bodyPr/>
        <a:lstStyle/>
        <a:p>
          <a:pPr>
            <a:defRPr sz="72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Frost'!$C$6:$CF$6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'Ground Frost'!$C$19:$CF$19</c:f>
              <c:numCache>
                <c:formatCode>General</c:formatCode>
                <c:ptCount val="14"/>
                <c:pt idx="0">
                  <c:v>38</c:v>
                </c:pt>
                <c:pt idx="1">
                  <c:v>50</c:v>
                </c:pt>
                <c:pt idx="2">
                  <c:v>44</c:v>
                </c:pt>
                <c:pt idx="3">
                  <c:v>43</c:v>
                </c:pt>
                <c:pt idx="4">
                  <c:v>52</c:v>
                </c:pt>
                <c:pt idx="5">
                  <c:v>42</c:v>
                </c:pt>
                <c:pt idx="6">
                  <c:v>57</c:v>
                </c:pt>
                <c:pt idx="7">
                  <c:v>40</c:v>
                </c:pt>
                <c:pt idx="8">
                  <c:v>50</c:v>
                </c:pt>
                <c:pt idx="9">
                  <c:v>60</c:v>
                </c:pt>
                <c:pt idx="10">
                  <c:v>35</c:v>
                </c:pt>
                <c:pt idx="11">
                  <c:v>58</c:v>
                </c:pt>
                <c:pt idx="12">
                  <c:v>64</c:v>
                </c:pt>
                <c:pt idx="13">
                  <c:v>47</c:v>
                </c:pt>
              </c:numCache>
            </c:numRef>
          </c:val>
          <c:smooth val="0"/>
        </c:ser>
        <c:ser>
          <c:idx val="1"/>
          <c:order val="1"/>
          <c:tx>
            <c:strRef>
              <c:f>'Ground Frost'!$A$33</c:f>
              <c:strCache>
                <c:ptCount val="1"/>
                <c:pt idx="0">
                  <c:v>10year mean</c:v>
                </c:pt>
              </c:strCache>
            </c:strRef>
          </c:tx>
          <c:spPr>
            <a:ln w="38100">
              <a:solidFill>
                <a:srgbClr val="FFFF00"/>
              </a:solidFill>
            </a:ln>
          </c:spPr>
          <c:marker>
            <c:symbol val="none"/>
          </c:marker>
          <c:cat>
            <c:numRef>
              <c:f>'Ground Frost'!$C$6:$CF$6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'Ground Frost'!$C$33:$CF$33</c:f>
              <c:numCache>
                <c:formatCode>0.00</c:formatCode>
                <c:ptCount val="14"/>
                <c:pt idx="0">
                  <c:v>46.85</c:v>
                </c:pt>
                <c:pt idx="1">
                  <c:v>46.5</c:v>
                </c:pt>
                <c:pt idx="2">
                  <c:v>45.6</c:v>
                </c:pt>
                <c:pt idx="3">
                  <c:v>44.85</c:v>
                </c:pt>
                <c:pt idx="4">
                  <c:v>46.5</c:v>
                </c:pt>
                <c:pt idx="5">
                  <c:v>47.45</c:v>
                </c:pt>
                <c:pt idx="6">
                  <c:v>47.7</c:v>
                </c:pt>
                <c:pt idx="7">
                  <c:v>49.1</c:v>
                </c:pt>
                <c:pt idx="8">
                  <c:v>50.3</c:v>
                </c:pt>
                <c:pt idx="9">
                  <c:v>49.85</c:v>
                </c:pt>
                <c:pt idx="10">
                  <c:v>50.2</c:v>
                </c:pt>
              </c:numCache>
            </c:numRef>
          </c:val>
          <c:smooth val="0"/>
        </c:ser>
        <c:ser>
          <c:idx val="2"/>
          <c:order val="2"/>
          <c:tx>
            <c:strRef>
              <c:f>'Ground Frost'!$A$21</c:f>
              <c:strCache>
                <c:ptCount val="1"/>
                <c:pt idx="0">
                  <c:v>Trend </c:v>
                </c:pt>
              </c:strCache>
            </c:strRef>
          </c:tx>
          <c:spPr>
            <a:ln w="38100">
              <a:solidFill>
                <a:srgbClr val="C0504D">
                  <a:shade val="95000"/>
                  <a:satMod val="105000"/>
                </a:srgbClr>
              </a:solidFill>
            </a:ln>
          </c:spPr>
          <c:marker>
            <c:symbol val="none"/>
          </c:marker>
          <c:cat>
            <c:numRef>
              <c:f>'Ground Frost'!$C$6:$CF$6</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'Ground Frost'!$C$34:$CF$34</c:f>
              <c:numCache>
                <c:formatCode>General</c:formatCode>
                <c:ptCount val="14"/>
                <c:pt idx="0">
                  <c:v>50.868070601734871</c:v>
                </c:pt>
                <c:pt idx="1">
                  <c:v>49.994718369275688</c:v>
                </c:pt>
                <c:pt idx="2">
                  <c:v>49.121366136816278</c:v>
                </c:pt>
                <c:pt idx="3">
                  <c:v>48.248013904357094</c:v>
                </c:pt>
                <c:pt idx="4">
                  <c:v>47.374661671897911</c:v>
                </c:pt>
                <c:pt idx="5">
                  <c:v>46.501309439438501</c:v>
                </c:pt>
                <c:pt idx="6">
                  <c:v>45.627957206979318</c:v>
                </c:pt>
                <c:pt idx="7">
                  <c:v>44.754604974520134</c:v>
                </c:pt>
                <c:pt idx="8">
                  <c:v>43.881252742060951</c:v>
                </c:pt>
                <c:pt idx="9">
                  <c:v>43.007900509601541</c:v>
                </c:pt>
                <c:pt idx="10">
                  <c:v>42.134548277142358</c:v>
                </c:pt>
                <c:pt idx="11">
                  <c:v>41.261196044683174</c:v>
                </c:pt>
                <c:pt idx="12">
                  <c:v>40.387843812223764</c:v>
                </c:pt>
                <c:pt idx="13">
                  <c:v>39.514491579764581</c:v>
                </c:pt>
              </c:numCache>
            </c:numRef>
          </c:val>
          <c:smooth val="0"/>
        </c:ser>
        <c:dLbls>
          <c:showLegendKey val="0"/>
          <c:showVal val="0"/>
          <c:showCatName val="0"/>
          <c:showSerName val="0"/>
          <c:showPercent val="0"/>
          <c:showBubbleSize val="0"/>
        </c:dLbls>
        <c:marker val="1"/>
        <c:smooth val="0"/>
        <c:axId val="712091896"/>
        <c:axId val="712092288"/>
      </c:lineChart>
      <c:catAx>
        <c:axId val="712091896"/>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712092288"/>
        <c:crosses val="autoZero"/>
        <c:auto val="1"/>
        <c:lblAlgn val="ctr"/>
        <c:lblOffset val="100"/>
        <c:tickLblSkip val="10"/>
        <c:tickMarkSkip val="10"/>
        <c:noMultiLvlLbl val="0"/>
      </c:catAx>
      <c:valAx>
        <c:axId val="712092288"/>
        <c:scaling>
          <c:orientation val="minMax"/>
        </c:scaling>
        <c:delete val="0"/>
        <c:axPos val="l"/>
        <c:majorGridlines/>
        <c:numFmt formatCode="0" sourceLinked="0"/>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712091896"/>
        <c:crosses val="autoZero"/>
        <c:crossBetween val="between"/>
      </c:valAx>
      <c:spPr>
        <a:solidFill>
          <a:sysClr val="window" lastClr="FFFFFF">
            <a:lumMod val="75000"/>
          </a:sysClr>
        </a:solidFill>
      </c:spPr>
    </c:plotArea>
    <c:legend>
      <c:legendPos val="r"/>
      <c:layout>
        <c:manualLayout>
          <c:xMode val="edge"/>
          <c:yMode val="edge"/>
          <c:x val="0.28893836973208537"/>
          <c:y val="4.0428593484637947E-2"/>
          <c:w val="0.46263395731193979"/>
          <c:h val="9.8227574494364672E-2"/>
        </c:manualLayout>
      </c:layout>
      <c:overlay val="1"/>
      <c:spPr>
        <a:solidFill>
          <a:schemeClr val="bg1"/>
        </a:solidFill>
      </c:spPr>
      <c:txPr>
        <a:bodyPr/>
        <a:lstStyle/>
        <a:p>
          <a:pPr>
            <a:defRPr sz="147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Frost'!$C$37:$CG$37</c:f>
              <c:numCache>
                <c:formatCode>General</c:formatCode>
                <c:ptCount val="15"/>
                <c:pt idx="0">
                  <c:v>32</c:v>
                </c:pt>
                <c:pt idx="1">
                  <c:v>40</c:v>
                </c:pt>
                <c:pt idx="2">
                  <c:v>25</c:v>
                </c:pt>
                <c:pt idx="3">
                  <c:v>34</c:v>
                </c:pt>
                <c:pt idx="4">
                  <c:v>37</c:v>
                </c:pt>
                <c:pt idx="5">
                  <c:v>28</c:v>
                </c:pt>
                <c:pt idx="6">
                  <c:v>47</c:v>
                </c:pt>
                <c:pt idx="7">
                  <c:v>32</c:v>
                </c:pt>
                <c:pt idx="8">
                  <c:v>34</c:v>
                </c:pt>
                <c:pt idx="9">
                  <c:v>38</c:v>
                </c:pt>
                <c:pt idx="10">
                  <c:v>30</c:v>
                </c:pt>
                <c:pt idx="11">
                  <c:v>43</c:v>
                </c:pt>
                <c:pt idx="12">
                  <c:v>35</c:v>
                </c:pt>
                <c:pt idx="13">
                  <c:v>35</c:v>
                </c:pt>
                <c:pt idx="14">
                  <c:v>31</c:v>
                </c:pt>
              </c:numCache>
            </c:numRef>
          </c:val>
          <c:smooth val="0"/>
        </c:ser>
        <c:ser>
          <c:idx val="1"/>
          <c:order val="1"/>
          <c:tx>
            <c:strRef>
              <c:f>'Ground Frost'!$A$38</c:f>
              <c:strCache>
                <c:ptCount val="1"/>
                <c:pt idx="0">
                  <c:v>10year mean</c:v>
                </c:pt>
              </c:strCache>
            </c:strRef>
          </c:tx>
          <c:spPr>
            <a:ln w="38100">
              <a:solidFill>
                <a:srgbClr val="FFFF00"/>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Frost'!$C$38:$CG$38</c:f>
              <c:numCache>
                <c:formatCode>0.00</c:formatCode>
                <c:ptCount val="15"/>
                <c:pt idx="0">
                  <c:v>35.25</c:v>
                </c:pt>
                <c:pt idx="1">
                  <c:v>34.75</c:v>
                </c:pt>
                <c:pt idx="2">
                  <c:v>34.1</c:v>
                </c:pt>
                <c:pt idx="3">
                  <c:v>33.4</c:v>
                </c:pt>
                <c:pt idx="4">
                  <c:v>34.15</c:v>
                </c:pt>
                <c:pt idx="5">
                  <c:v>34.6</c:v>
                </c:pt>
                <c:pt idx="6">
                  <c:v>34.65</c:v>
                </c:pt>
                <c:pt idx="7">
                  <c:v>35.299999999999997</c:v>
                </c:pt>
                <c:pt idx="8">
                  <c:v>35.85</c:v>
                </c:pt>
                <c:pt idx="9">
                  <c:v>35.6</c:v>
                </c:pt>
                <c:pt idx="10">
                  <c:v>35.950000000000003</c:v>
                </c:pt>
                <c:pt idx="11">
                  <c:v>35.85</c:v>
                </c:pt>
              </c:numCache>
            </c:numRef>
          </c:val>
          <c:smooth val="0"/>
        </c:ser>
        <c:ser>
          <c:idx val="2"/>
          <c:order val="2"/>
          <c:tx>
            <c:strRef>
              <c:f>'Ground Frost'!$B$39</c:f>
              <c:strCache>
                <c:ptCount val="1"/>
                <c:pt idx="0">
                  <c:v>Jun-Aug</c:v>
                </c:pt>
              </c:strCache>
            </c:strRef>
          </c:tx>
          <c:spPr>
            <a:ln w="38100">
              <a:solidFill>
                <a:srgbClr val="C0504D">
                  <a:shade val="95000"/>
                  <a:satMod val="105000"/>
                </a:srgbClr>
              </a:solidFill>
            </a:ln>
          </c:spPr>
          <c:marker>
            <c:symbol val="none"/>
          </c:marker>
          <c:cat>
            <c:numRef>
              <c:f>'Ground Frost'!$C$6:$CG$6</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'Ground Frost'!$C$39:$CG$39</c:f>
              <c:numCache>
                <c:formatCode>General</c:formatCode>
                <c:ptCount val="15"/>
                <c:pt idx="0">
                  <c:v>38.000215990010474</c:v>
                </c:pt>
                <c:pt idx="1">
                  <c:v>37.649370591610136</c:v>
                </c:pt>
                <c:pt idx="2">
                  <c:v>37.298525193209798</c:v>
                </c:pt>
                <c:pt idx="3">
                  <c:v>36.94767979480946</c:v>
                </c:pt>
                <c:pt idx="4">
                  <c:v>36.596834396409236</c:v>
                </c:pt>
                <c:pt idx="5">
                  <c:v>36.245988998008897</c:v>
                </c:pt>
                <c:pt idx="6">
                  <c:v>35.895143599608559</c:v>
                </c:pt>
                <c:pt idx="7">
                  <c:v>35.544298201208221</c:v>
                </c:pt>
                <c:pt idx="8">
                  <c:v>35.193452802807883</c:v>
                </c:pt>
                <c:pt idx="9">
                  <c:v>34.842607404407545</c:v>
                </c:pt>
                <c:pt idx="10">
                  <c:v>34.491762006007207</c:v>
                </c:pt>
                <c:pt idx="11">
                  <c:v>34.140916607606869</c:v>
                </c:pt>
                <c:pt idx="12">
                  <c:v>33.790071209206644</c:v>
                </c:pt>
                <c:pt idx="13">
                  <c:v>33.439225810806306</c:v>
                </c:pt>
                <c:pt idx="14">
                  <c:v>33.088380412405968</c:v>
                </c:pt>
              </c:numCache>
            </c:numRef>
          </c:val>
          <c:smooth val="0"/>
        </c:ser>
        <c:dLbls>
          <c:showLegendKey val="0"/>
          <c:showVal val="0"/>
          <c:showCatName val="0"/>
          <c:showSerName val="0"/>
          <c:showPercent val="0"/>
          <c:showBubbleSize val="0"/>
        </c:dLbls>
        <c:marker val="1"/>
        <c:smooth val="0"/>
        <c:axId val="686276624"/>
        <c:axId val="686277016"/>
      </c:lineChart>
      <c:catAx>
        <c:axId val="686276624"/>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86277016"/>
        <c:crosses val="autoZero"/>
        <c:auto val="1"/>
        <c:lblAlgn val="ctr"/>
        <c:lblOffset val="100"/>
        <c:tickLblSkip val="10"/>
        <c:tickMarkSkip val="10"/>
        <c:noMultiLvlLbl val="0"/>
      </c:catAx>
      <c:valAx>
        <c:axId val="686277016"/>
        <c:scaling>
          <c:orientation val="minMax"/>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86276624"/>
        <c:crosses val="autoZero"/>
        <c:crossBetween val="between"/>
      </c:valAx>
      <c:spPr>
        <a:solidFill>
          <a:sysClr val="window" lastClr="FFFFFF">
            <a:lumMod val="75000"/>
          </a:sysClr>
        </a:solidFill>
      </c:spPr>
    </c:plotArea>
    <c:legend>
      <c:legendPos val="r"/>
      <c:overlay val="1"/>
      <c:spPr>
        <a:solidFill>
          <a:schemeClr val="bg1"/>
        </a:solidFill>
      </c:spPr>
      <c:txPr>
        <a:bodyPr/>
        <a:lstStyle/>
        <a:p>
          <a:pPr>
            <a:defRPr sz="72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'Ground Frost'!$A$5</c:f>
              <c:strCache>
                <c:ptCount val="1"/>
                <c:pt idx="0">
                  <c:v>Actual</c:v>
                </c:pt>
              </c:strCache>
            </c:strRef>
          </c:tx>
          <c:spPr>
            <a:ln w="38100">
              <a:solidFill>
                <a:srgbClr val="002060"/>
              </a:solidFill>
            </a:ln>
          </c:spPr>
          <c:marker>
            <c:symbol val="diamond"/>
            <c:size val="9"/>
            <c:spPr>
              <a:solidFill>
                <a:srgbClr val="000080"/>
              </a:solidFill>
              <a:ln>
                <a:solidFill>
                  <a:schemeClr val="tx2"/>
                </a:solidFill>
              </a:ln>
            </c:spPr>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Frost'!$C$13:$CH$13</c:f>
              <c:numCache>
                <c:formatCode>General</c:formatCode>
                <c:ptCount val="16"/>
                <c:pt idx="0">
                  <c:v>8</c:v>
                </c:pt>
                <c:pt idx="1">
                  <c:v>18</c:v>
                </c:pt>
                <c:pt idx="2">
                  <c:v>8</c:v>
                </c:pt>
                <c:pt idx="3">
                  <c:v>18</c:v>
                </c:pt>
                <c:pt idx="4">
                  <c:v>18</c:v>
                </c:pt>
                <c:pt idx="5">
                  <c:v>10</c:v>
                </c:pt>
                <c:pt idx="6">
                  <c:v>15</c:v>
                </c:pt>
                <c:pt idx="7">
                  <c:v>9</c:v>
                </c:pt>
                <c:pt idx="8">
                  <c:v>12</c:v>
                </c:pt>
                <c:pt idx="9">
                  <c:v>15</c:v>
                </c:pt>
                <c:pt idx="10">
                  <c:v>17</c:v>
                </c:pt>
                <c:pt idx="11">
                  <c:v>18</c:v>
                </c:pt>
                <c:pt idx="12">
                  <c:v>14</c:v>
                </c:pt>
                <c:pt idx="13">
                  <c:v>18</c:v>
                </c:pt>
                <c:pt idx="14">
                  <c:v>16</c:v>
                </c:pt>
                <c:pt idx="15">
                  <c:v>19</c:v>
                </c:pt>
              </c:numCache>
            </c:numRef>
          </c:val>
          <c:smooth val="0"/>
        </c:ser>
        <c:ser>
          <c:idx val="1"/>
          <c:order val="1"/>
          <c:tx>
            <c:strRef>
              <c:f>'Ground Frost'!$A$24</c:f>
              <c:strCache>
                <c:ptCount val="1"/>
                <c:pt idx="0">
                  <c:v>10year mean</c:v>
                </c:pt>
              </c:strCache>
            </c:strRef>
          </c:tx>
          <c:spPr>
            <a:ln w="38100">
              <a:solidFill>
                <a:srgbClr val="FFFF00"/>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Frost'!$C$24:$CC$24</c:f>
              <c:numCache>
                <c:formatCode>0.00</c:formatCode>
                <c:ptCount val="11"/>
                <c:pt idx="0">
                  <c:v>13.55</c:v>
                </c:pt>
                <c:pt idx="1">
                  <c:v>13.2</c:v>
                </c:pt>
                <c:pt idx="2">
                  <c:v>12.7</c:v>
                </c:pt>
                <c:pt idx="3">
                  <c:v>12.35</c:v>
                </c:pt>
                <c:pt idx="4">
                  <c:v>12.85</c:v>
                </c:pt>
                <c:pt idx="5">
                  <c:v>13.55</c:v>
                </c:pt>
                <c:pt idx="6">
                  <c:v>14</c:v>
                </c:pt>
                <c:pt idx="7">
                  <c:v>14.3</c:v>
                </c:pt>
                <c:pt idx="8">
                  <c:v>14.6</c:v>
                </c:pt>
                <c:pt idx="9">
                  <c:v>14.5</c:v>
                </c:pt>
                <c:pt idx="10">
                  <c:v>14.85</c:v>
                </c:pt>
              </c:numCache>
            </c:numRef>
          </c:val>
          <c:smooth val="0"/>
        </c:ser>
        <c:ser>
          <c:idx val="2"/>
          <c:order val="2"/>
          <c:tx>
            <c:strRef>
              <c:f>'Ground Frost'!$B$24</c:f>
              <c:strCache>
                <c:ptCount val="1"/>
                <c:pt idx="0">
                  <c:v>July</c:v>
                </c:pt>
              </c:strCache>
            </c:strRef>
          </c:tx>
          <c:spPr>
            <a:ln w="38100">
              <a:solidFill>
                <a:srgbClr val="C0504D">
                  <a:shade val="95000"/>
                  <a:satMod val="105000"/>
                </a:srgbClr>
              </a:solidFill>
            </a:ln>
          </c:spPr>
          <c:marker>
            <c:symbol val="none"/>
          </c:marker>
          <c:cat>
            <c:numRef>
              <c:f>'Ground Frost'!$C$6:$CH$6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'Ground Frost'!$C$25:$CH$25</c:f>
              <c:numCache>
                <c:formatCode>General</c:formatCode>
                <c:ptCount val="16"/>
                <c:pt idx="0">
                  <c:v>15.031851776855319</c:v>
                </c:pt>
                <c:pt idx="1">
                  <c:v>14.929280145793257</c:v>
                </c:pt>
                <c:pt idx="2">
                  <c:v>14.826708514731195</c:v>
                </c:pt>
                <c:pt idx="3">
                  <c:v>14.724136883669132</c:v>
                </c:pt>
                <c:pt idx="4">
                  <c:v>14.62156525260707</c:v>
                </c:pt>
                <c:pt idx="5">
                  <c:v>14.518993621545007</c:v>
                </c:pt>
                <c:pt idx="6">
                  <c:v>14.416421990482945</c:v>
                </c:pt>
                <c:pt idx="7">
                  <c:v>14.313850359420883</c:v>
                </c:pt>
                <c:pt idx="8">
                  <c:v>14.211278728358792</c:v>
                </c:pt>
                <c:pt idx="9">
                  <c:v>14.10870709729673</c:v>
                </c:pt>
                <c:pt idx="10">
                  <c:v>14.006135466234667</c:v>
                </c:pt>
                <c:pt idx="11">
                  <c:v>13.903563835172605</c:v>
                </c:pt>
                <c:pt idx="12">
                  <c:v>13.800992204110543</c:v>
                </c:pt>
                <c:pt idx="13">
                  <c:v>13.69842057304848</c:v>
                </c:pt>
                <c:pt idx="14">
                  <c:v>13.595848941986418</c:v>
                </c:pt>
                <c:pt idx="15">
                  <c:v>13.493277310924356</c:v>
                </c:pt>
              </c:numCache>
            </c:numRef>
          </c:val>
          <c:smooth val="0"/>
        </c:ser>
        <c:dLbls>
          <c:showLegendKey val="0"/>
          <c:showVal val="0"/>
          <c:showCatName val="0"/>
          <c:showSerName val="0"/>
          <c:showPercent val="0"/>
          <c:showBubbleSize val="0"/>
        </c:dLbls>
        <c:marker val="1"/>
        <c:smooth val="0"/>
        <c:axId val="686277800"/>
        <c:axId val="686278192"/>
      </c:lineChart>
      <c:catAx>
        <c:axId val="686277800"/>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86278192"/>
        <c:crosses val="autoZero"/>
        <c:auto val="1"/>
        <c:lblAlgn val="ctr"/>
        <c:lblOffset val="100"/>
        <c:tickLblSkip val="10"/>
        <c:tickMarkSkip val="10"/>
        <c:noMultiLvlLbl val="0"/>
      </c:catAx>
      <c:valAx>
        <c:axId val="686278192"/>
        <c:scaling>
          <c:orientation val="minMax"/>
          <c:max val="30"/>
          <c:min val="5"/>
        </c:scaling>
        <c:delete val="0"/>
        <c:axPos val="l"/>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686277800"/>
        <c:crosses val="autoZero"/>
        <c:crossBetween val="between"/>
      </c:valAx>
      <c:spPr>
        <a:solidFill>
          <a:sysClr val="window" lastClr="FFFFFF">
            <a:lumMod val="75000"/>
          </a:sysClr>
        </a:solidFill>
      </c:spPr>
    </c:plotArea>
    <c:legend>
      <c:legendPos val="r"/>
      <c:layout>
        <c:manualLayout>
          <c:xMode val="edge"/>
          <c:yMode val="edge"/>
          <c:x val="0.33652855376549007"/>
          <c:y val="7.4091021641162769E-2"/>
          <c:w val="0.43993740451865004"/>
          <c:h val="0.11082292243486717"/>
        </c:manualLayout>
      </c:layout>
      <c:overlay val="1"/>
      <c:spPr>
        <a:solidFill>
          <a:schemeClr val="bg1"/>
        </a:solidFill>
      </c:spPr>
      <c:txPr>
        <a:bodyPr/>
        <a:lstStyle/>
        <a:p>
          <a:pPr>
            <a:defRPr sz="160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11</xdr:col>
      <xdr:colOff>219075</xdr:colOff>
      <xdr:row>36</xdr:row>
      <xdr:rowOff>123825</xdr:rowOff>
    </xdr:to>
    <xdr:pic>
      <xdr:nvPicPr>
        <xdr:cNvPr id="7639" name="Picture 1" descr="2012 mrc green logo.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4238625"/>
          <a:ext cx="5553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43</xdr:col>
      <xdr:colOff>38100</xdr:colOff>
      <xdr:row>88</xdr:row>
      <xdr:rowOff>57150</xdr:rowOff>
    </xdr:from>
    <xdr:to>
      <xdr:col>62</xdr:col>
      <xdr:colOff>85725</xdr:colOff>
      <xdr:row>118</xdr:row>
      <xdr:rowOff>57150</xdr:rowOff>
    </xdr:to>
    <xdr:graphicFrame macro="">
      <xdr:nvGraphicFramePr>
        <xdr:cNvPr id="20786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xdr:colOff>
      <xdr:row>56</xdr:row>
      <xdr:rowOff>104775</xdr:rowOff>
    </xdr:from>
    <xdr:to>
      <xdr:col>38</xdr:col>
      <xdr:colOff>19050</xdr:colOff>
      <xdr:row>88</xdr:row>
      <xdr:rowOff>104775</xdr:rowOff>
    </xdr:to>
    <xdr:graphicFrame macro="">
      <xdr:nvGraphicFramePr>
        <xdr:cNvPr id="20786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0.32583</cdr:x>
      <cdr:y>0.12216</cdr:y>
    </cdr:from>
    <cdr:to>
      <cdr:x>0.75884</cdr:x>
      <cdr:y>0.17279</cdr:y>
    </cdr:to>
    <cdr:sp macro="" textlink="">
      <cdr:nvSpPr>
        <cdr:cNvPr id="2" name="Text Box 25"/>
        <cdr:cNvSpPr txBox="1">
          <a:spLocks xmlns:a="http://schemas.openxmlformats.org/drawingml/2006/main" noChangeArrowheads="1"/>
        </cdr:cNvSpPr>
      </cdr:nvSpPr>
      <cdr:spPr bwMode="auto">
        <a:xfrm xmlns:a="http://schemas.openxmlformats.org/drawingml/2006/main">
          <a:off x="3160638" y="657167"/>
          <a:ext cx="4200310" cy="27237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27432" tIns="27432" rIns="0" bIns="0" anchor="t" upright="1">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NZ" sz="1400" b="1" i="0" u="none" strike="noStrike" baseline="0">
              <a:solidFill>
                <a:srgbClr val="000000"/>
              </a:solidFill>
              <a:latin typeface="Arial"/>
              <a:cs typeface="Arial"/>
            </a:rPr>
            <a:t>long-term annual rainfall 1930-2013 = 644.8 mm</a:t>
          </a: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409575</xdr:colOff>
      <xdr:row>41</xdr:row>
      <xdr:rowOff>152400</xdr:rowOff>
    </xdr:from>
    <xdr:to>
      <xdr:col>25</xdr:col>
      <xdr:colOff>104775</xdr:colOff>
      <xdr:row>71</xdr:row>
      <xdr:rowOff>152400</xdr:rowOff>
    </xdr:to>
    <xdr:graphicFrame macro="">
      <xdr:nvGraphicFramePr>
        <xdr:cNvPr id="51575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42</xdr:row>
      <xdr:rowOff>0</xdr:rowOff>
    </xdr:from>
    <xdr:to>
      <xdr:col>45</xdr:col>
      <xdr:colOff>114300</xdr:colOff>
      <xdr:row>72</xdr:row>
      <xdr:rowOff>0</xdr:rowOff>
    </xdr:to>
    <xdr:graphicFrame macro="">
      <xdr:nvGraphicFramePr>
        <xdr:cNvPr id="51575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19050</xdr:colOff>
      <xdr:row>74</xdr:row>
      <xdr:rowOff>66675</xdr:rowOff>
    </xdr:from>
    <xdr:to>
      <xdr:col>45</xdr:col>
      <xdr:colOff>133350</xdr:colOff>
      <xdr:row>104</xdr:row>
      <xdr:rowOff>66675</xdr:rowOff>
    </xdr:to>
    <xdr:graphicFrame macro="">
      <xdr:nvGraphicFramePr>
        <xdr:cNvPr id="51575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0</xdr:colOff>
      <xdr:row>107</xdr:row>
      <xdr:rowOff>114300</xdr:rowOff>
    </xdr:from>
    <xdr:to>
      <xdr:col>45</xdr:col>
      <xdr:colOff>114300</xdr:colOff>
      <xdr:row>141</xdr:row>
      <xdr:rowOff>66675</xdr:rowOff>
    </xdr:to>
    <xdr:graphicFrame macro="">
      <xdr:nvGraphicFramePr>
        <xdr:cNvPr id="51575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333375</xdr:colOff>
      <xdr:row>74</xdr:row>
      <xdr:rowOff>142875</xdr:rowOff>
    </xdr:from>
    <xdr:to>
      <xdr:col>25</xdr:col>
      <xdr:colOff>76200</xdr:colOff>
      <xdr:row>104</xdr:row>
      <xdr:rowOff>142875</xdr:rowOff>
    </xdr:to>
    <xdr:graphicFrame macro="">
      <xdr:nvGraphicFramePr>
        <xdr:cNvPr id="51575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409575</xdr:colOff>
      <xdr:row>107</xdr:row>
      <xdr:rowOff>85725</xdr:rowOff>
    </xdr:from>
    <xdr:to>
      <xdr:col>25</xdr:col>
      <xdr:colOff>152400</xdr:colOff>
      <xdr:row>141</xdr:row>
      <xdr:rowOff>38100</xdr:rowOff>
    </xdr:to>
    <xdr:graphicFrame macro="">
      <xdr:nvGraphicFramePr>
        <xdr:cNvPr id="5157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145</xdr:row>
      <xdr:rowOff>38100</xdr:rowOff>
    </xdr:from>
    <xdr:to>
      <xdr:col>25</xdr:col>
      <xdr:colOff>152400</xdr:colOff>
      <xdr:row>184</xdr:row>
      <xdr:rowOff>19050</xdr:rowOff>
    </xdr:to>
    <xdr:graphicFrame macro="">
      <xdr:nvGraphicFramePr>
        <xdr:cNvPr id="515754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0</xdr:colOff>
      <xdr:row>145</xdr:row>
      <xdr:rowOff>0</xdr:rowOff>
    </xdr:from>
    <xdr:to>
      <xdr:col>46</xdr:col>
      <xdr:colOff>104775</xdr:colOff>
      <xdr:row>183</xdr:row>
      <xdr:rowOff>123825</xdr:rowOff>
    </xdr:to>
    <xdr:graphicFrame macro="">
      <xdr:nvGraphicFramePr>
        <xdr:cNvPr id="51575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0</xdr:colOff>
      <xdr:row>189</xdr:row>
      <xdr:rowOff>0</xdr:rowOff>
    </xdr:from>
    <xdr:to>
      <xdr:col>46</xdr:col>
      <xdr:colOff>104775</xdr:colOff>
      <xdr:row>227</xdr:row>
      <xdr:rowOff>123825</xdr:rowOff>
    </xdr:to>
    <xdr:graphicFrame macro="">
      <xdr:nvGraphicFramePr>
        <xdr:cNvPr id="51575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heetViews>
  <sheetFormatPr defaultRowHeight="11.25"/>
  <sheetData>
    <row r="1" spans="1:7" ht="12.75">
      <c r="A1" s="5" t="s">
        <v>51</v>
      </c>
    </row>
    <row r="2" spans="1:7" ht="12.75">
      <c r="A2" s="5" t="s">
        <v>63</v>
      </c>
    </row>
    <row r="3" spans="1:7" ht="12.75">
      <c r="A3" s="5" t="s">
        <v>64</v>
      </c>
    </row>
    <row r="5" spans="1:7" ht="12.75">
      <c r="A5" s="5" t="s">
        <v>75</v>
      </c>
    </row>
    <row r="6" spans="1:7" ht="12.75">
      <c r="A6" s="1" t="s">
        <v>160</v>
      </c>
    </row>
    <row r="7" spans="1:7" ht="12.75">
      <c r="A7" s="1" t="s">
        <v>161</v>
      </c>
      <c r="D7" s="29" t="s">
        <v>162</v>
      </c>
      <c r="G7" s="29" t="s">
        <v>163</v>
      </c>
    </row>
    <row r="8" spans="1:7" ht="12.75">
      <c r="A8" s="1" t="s">
        <v>114</v>
      </c>
    </row>
    <row r="9" spans="1:7" ht="12.75">
      <c r="A9" s="1"/>
    </row>
    <row r="10" spans="1:7" ht="12.75">
      <c r="A10" s="1" t="s">
        <v>115</v>
      </c>
    </row>
    <row r="11" spans="1:7" ht="12.75">
      <c r="A11" s="29" t="s">
        <v>116</v>
      </c>
    </row>
    <row r="13" spans="1:7" ht="12.75">
      <c r="A13" s="5" t="s">
        <v>50</v>
      </c>
    </row>
    <row r="14" spans="1:7" ht="12.75">
      <c r="A14" s="1" t="s">
        <v>117</v>
      </c>
    </row>
    <row r="15" spans="1:7" ht="12.75">
      <c r="A15" s="5" t="s">
        <v>55</v>
      </c>
    </row>
    <row r="17" spans="1:1" ht="12.75">
      <c r="A17" s="5" t="s">
        <v>52</v>
      </c>
    </row>
    <row r="18" spans="1:1" ht="12.75">
      <c r="A18" s="5" t="s">
        <v>53</v>
      </c>
    </row>
    <row r="19" spans="1:1" ht="12.75">
      <c r="A19" s="1" t="s">
        <v>153</v>
      </c>
    </row>
    <row r="20" spans="1:1" ht="12.75">
      <c r="A20" s="5" t="s">
        <v>49</v>
      </c>
    </row>
    <row r="21" spans="1:1" ht="12.75">
      <c r="A21" s="5" t="s">
        <v>54</v>
      </c>
    </row>
    <row r="25" spans="1:1" ht="12.75">
      <c r="A25" s="29" t="s">
        <v>118</v>
      </c>
    </row>
    <row r="26" spans="1:1" ht="12.75">
      <c r="A26" s="36"/>
    </row>
  </sheetData>
  <phoneticPr fontId="0" type="noConversion"/>
  <printOptions gridLines="1"/>
  <pageMargins left="0" right="0" top="0.19685039370078741" bottom="0.19685039370078741"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workbookViewId="0"/>
  </sheetViews>
  <sheetFormatPr defaultRowHeight="11.25"/>
  <cols>
    <col min="1" max="1" width="12.33203125" customWidth="1"/>
    <col min="2" max="17" width="8.33203125" customWidth="1"/>
    <col min="18" max="18" width="12.5" bestFit="1" customWidth="1"/>
  </cols>
  <sheetData>
    <row r="1" spans="1:28" ht="12.75">
      <c r="A1" s="5" t="s">
        <v>68</v>
      </c>
    </row>
    <row r="2" spans="1:28" ht="12.75">
      <c r="B2" s="5"/>
      <c r="C2" s="5"/>
      <c r="D2" s="5"/>
      <c r="E2" s="5"/>
      <c r="F2" s="5"/>
      <c r="G2" s="5"/>
      <c r="H2" s="5"/>
      <c r="I2" s="5"/>
      <c r="J2" s="5"/>
      <c r="K2" s="5"/>
      <c r="L2" s="5"/>
      <c r="M2" s="5"/>
      <c r="N2" s="5"/>
      <c r="O2" s="5"/>
      <c r="P2" s="5"/>
      <c r="Q2" s="5"/>
      <c r="R2" s="1" t="s">
        <v>0</v>
      </c>
      <c r="AB2" s="5"/>
    </row>
    <row r="3" spans="1:28" ht="12.75">
      <c r="A3" s="5"/>
      <c r="B3" s="5"/>
      <c r="C3" s="5"/>
      <c r="D3" s="5"/>
      <c r="E3" s="5"/>
      <c r="R3" s="18" t="s">
        <v>1</v>
      </c>
      <c r="AB3" s="5"/>
    </row>
    <row r="4" spans="1:28" ht="12.75">
      <c r="A4" s="5"/>
      <c r="B4" s="5">
        <v>2002</v>
      </c>
      <c r="C4" s="5">
        <v>2003</v>
      </c>
      <c r="D4" s="5">
        <v>2004</v>
      </c>
      <c r="E4" s="5">
        <v>2005</v>
      </c>
      <c r="F4" s="5">
        <v>2006</v>
      </c>
      <c r="G4" s="5">
        <v>2007</v>
      </c>
      <c r="H4" s="5">
        <v>2008</v>
      </c>
      <c r="I4" s="5">
        <v>2009</v>
      </c>
      <c r="J4" s="5">
        <v>2010</v>
      </c>
      <c r="K4" s="5">
        <v>2011</v>
      </c>
      <c r="L4" s="5">
        <v>2012</v>
      </c>
      <c r="M4" s="5">
        <v>2013</v>
      </c>
      <c r="N4" s="5">
        <v>2014</v>
      </c>
      <c r="O4" s="5">
        <v>2015</v>
      </c>
      <c r="P4" s="5">
        <v>2016</v>
      </c>
      <c r="Q4" s="5">
        <v>2017</v>
      </c>
      <c r="R4" s="18" t="s">
        <v>200</v>
      </c>
      <c r="V4" s="17"/>
      <c r="AB4" s="5"/>
    </row>
    <row r="5" spans="1:28" ht="12.75">
      <c r="A5" s="5" t="s">
        <v>2</v>
      </c>
      <c r="B5" s="5"/>
      <c r="C5" s="5">
        <v>19.5</v>
      </c>
      <c r="D5" s="5">
        <v>16.2</v>
      </c>
      <c r="E5" s="5">
        <v>28.3</v>
      </c>
      <c r="F5" s="11">
        <v>19.2</v>
      </c>
      <c r="G5" s="11">
        <v>19.100000000000001</v>
      </c>
      <c r="H5" s="11">
        <v>19</v>
      </c>
      <c r="I5" s="11">
        <v>20</v>
      </c>
      <c r="J5" s="11">
        <v>17</v>
      </c>
      <c r="K5" s="11">
        <v>24.3</v>
      </c>
      <c r="L5" s="11">
        <v>27.1</v>
      </c>
      <c r="M5" s="11">
        <v>22.8</v>
      </c>
      <c r="N5" s="11">
        <v>23.6</v>
      </c>
      <c r="O5" s="11">
        <v>15</v>
      </c>
      <c r="P5" s="11">
        <v>20.7</v>
      </c>
      <c r="Q5" s="11">
        <v>16.899999999999999</v>
      </c>
      <c r="R5" s="6">
        <f>AVERAGE(B5:P5)</f>
        <v>20.842857142857145</v>
      </c>
      <c r="V5" s="17"/>
      <c r="AB5" s="5"/>
    </row>
    <row r="6" spans="1:28" ht="12.75">
      <c r="A6" s="5" t="s">
        <v>3</v>
      </c>
      <c r="B6" s="5"/>
      <c r="C6" s="5">
        <v>16.5</v>
      </c>
      <c r="D6" s="5">
        <v>19</v>
      </c>
      <c r="E6" s="5">
        <v>17.399999999999999</v>
      </c>
      <c r="F6" s="5">
        <v>22.2</v>
      </c>
      <c r="G6" s="5">
        <v>17.600000000000001</v>
      </c>
      <c r="H6" s="5">
        <v>16.7</v>
      </c>
      <c r="I6" s="5">
        <v>23.8</v>
      </c>
      <c r="J6" s="5">
        <v>14.3</v>
      </c>
      <c r="K6" s="5">
        <v>15.9</v>
      </c>
      <c r="L6" s="5">
        <v>18.8</v>
      </c>
      <c r="M6" s="5">
        <v>18.3</v>
      </c>
      <c r="N6" s="5">
        <v>19</v>
      </c>
      <c r="O6" s="5">
        <v>14.9</v>
      </c>
      <c r="P6" s="5">
        <v>16.3</v>
      </c>
      <c r="Q6" s="5">
        <v>21.5</v>
      </c>
      <c r="R6" s="6">
        <f>AVERAGE(B6:P6)</f>
        <v>17.907142857142862</v>
      </c>
      <c r="V6" s="17"/>
      <c r="AB6" s="5"/>
    </row>
    <row r="7" spans="1:28" ht="12.75">
      <c r="A7" s="5" t="s">
        <v>4</v>
      </c>
      <c r="B7" s="5"/>
      <c r="C7" s="5">
        <v>15.5</v>
      </c>
      <c r="D7" s="5">
        <v>24.3</v>
      </c>
      <c r="E7" s="5">
        <v>18.100000000000001</v>
      </c>
      <c r="F7" s="5">
        <v>17.7</v>
      </c>
      <c r="G7" s="5">
        <v>16</v>
      </c>
      <c r="H7" s="5">
        <v>18.7</v>
      </c>
      <c r="I7" s="5">
        <v>27.2</v>
      </c>
      <c r="J7" s="5">
        <v>14.8</v>
      </c>
      <c r="K7" s="5">
        <v>15.4</v>
      </c>
      <c r="L7" s="5">
        <v>28.3</v>
      </c>
      <c r="M7" s="5">
        <v>16.899999999999999</v>
      </c>
      <c r="N7" s="5">
        <v>18.2</v>
      </c>
      <c r="O7" s="5">
        <v>18.5</v>
      </c>
      <c r="P7" s="5">
        <v>18.899999999999999</v>
      </c>
      <c r="Q7" s="5">
        <v>24.4</v>
      </c>
      <c r="R7" s="6">
        <f>AVERAGE(B7:P7)</f>
        <v>19.178571428571427</v>
      </c>
      <c r="V7" s="17"/>
      <c r="AB7" s="5"/>
    </row>
    <row r="8" spans="1:28" ht="12.75">
      <c r="A8" s="5" t="s">
        <v>5</v>
      </c>
      <c r="B8" s="5"/>
      <c r="C8" s="5">
        <v>16.399999999999999</v>
      </c>
      <c r="D8" s="5">
        <v>24.6</v>
      </c>
      <c r="E8" s="5">
        <v>28.1</v>
      </c>
      <c r="F8" s="5">
        <v>22.8</v>
      </c>
      <c r="G8" s="5">
        <v>16.7</v>
      </c>
      <c r="H8" s="5">
        <v>31.3</v>
      </c>
      <c r="I8" s="5">
        <v>19.7</v>
      </c>
      <c r="J8" s="5">
        <v>15.8</v>
      </c>
      <c r="K8" s="5">
        <v>24.4</v>
      </c>
      <c r="L8" s="5">
        <v>24</v>
      </c>
      <c r="M8" s="5">
        <v>23.9</v>
      </c>
      <c r="N8" s="5">
        <v>31.7</v>
      </c>
      <c r="O8" s="5">
        <v>20.2</v>
      </c>
      <c r="P8" s="5">
        <v>28.3</v>
      </c>
      <c r="Q8" s="5">
        <v>34.299999999999997</v>
      </c>
      <c r="R8" s="6">
        <f>AVERAGE(B8:P8)</f>
        <v>23.421428571428574</v>
      </c>
      <c r="V8" s="17"/>
      <c r="AB8" s="5"/>
    </row>
    <row r="9" spans="1:28" ht="12.75">
      <c r="A9" s="5" t="s">
        <v>6</v>
      </c>
      <c r="B9" s="5"/>
      <c r="C9" s="5">
        <v>17.899999999999999</v>
      </c>
      <c r="D9" s="5">
        <v>32.299999999999997</v>
      </c>
      <c r="E9" s="5">
        <v>29.4</v>
      </c>
      <c r="F9" s="5">
        <v>34.799999999999997</v>
      </c>
      <c r="G9" s="5">
        <v>33.5</v>
      </c>
      <c r="H9" s="5">
        <v>35.1</v>
      </c>
      <c r="I9" s="5">
        <v>37.299999999999997</v>
      </c>
      <c r="J9" s="5">
        <v>25.9</v>
      </c>
      <c r="K9" s="5">
        <v>38</v>
      </c>
      <c r="L9" s="5">
        <v>28.8</v>
      </c>
      <c r="M9" s="5">
        <v>36.6</v>
      </c>
      <c r="N9" s="5">
        <v>35</v>
      </c>
      <c r="O9" s="5">
        <v>28.3</v>
      </c>
      <c r="P9" s="5">
        <v>28.9</v>
      </c>
      <c r="Q9" s="5"/>
      <c r="R9" s="6">
        <f t="shared" ref="R8:R16" si="0">AVERAGE(B9:P9)</f>
        <v>31.557142857142853</v>
      </c>
      <c r="V9" s="17"/>
      <c r="AB9" s="5"/>
    </row>
    <row r="10" spans="1:28" ht="12.75">
      <c r="A10" s="5" t="s">
        <v>7</v>
      </c>
      <c r="B10" s="5"/>
      <c r="C10" s="5">
        <v>29.7</v>
      </c>
      <c r="D10" s="5">
        <v>35.6</v>
      </c>
      <c r="E10" s="5">
        <v>35.200000000000003</v>
      </c>
      <c r="F10" s="5">
        <v>38.4</v>
      </c>
      <c r="G10" s="5">
        <v>33.6</v>
      </c>
      <c r="H10" s="5">
        <v>33.299999999999997</v>
      </c>
      <c r="I10" s="5">
        <v>37.799999999999997</v>
      </c>
      <c r="J10" s="5">
        <v>39.700000000000003</v>
      </c>
      <c r="K10" s="5">
        <v>38.4</v>
      </c>
      <c r="L10" s="5">
        <v>36.9</v>
      </c>
      <c r="M10" s="5">
        <v>38.9</v>
      </c>
      <c r="N10" s="5">
        <v>38.299999999999997</v>
      </c>
      <c r="O10" s="5">
        <v>36.4</v>
      </c>
      <c r="P10" s="5">
        <v>38</v>
      </c>
      <c r="Q10" s="5"/>
      <c r="R10" s="6">
        <f t="shared" si="0"/>
        <v>36.442857142857136</v>
      </c>
      <c r="V10" s="17"/>
      <c r="AB10" s="5"/>
    </row>
    <row r="11" spans="1:28" ht="12.75">
      <c r="A11" s="5" t="s">
        <v>8</v>
      </c>
      <c r="B11" s="5"/>
      <c r="C11" s="5">
        <v>33.9</v>
      </c>
      <c r="D11" s="5">
        <v>37.6</v>
      </c>
      <c r="E11" s="5">
        <v>37.4</v>
      </c>
      <c r="F11" s="5">
        <v>38.200000000000003</v>
      </c>
      <c r="G11" s="5">
        <v>37.6</v>
      </c>
      <c r="H11" s="5">
        <v>39.6</v>
      </c>
      <c r="I11" s="5">
        <v>39.5</v>
      </c>
      <c r="J11" s="5">
        <v>38.200000000000003</v>
      </c>
      <c r="K11" s="5">
        <v>38.299999999999997</v>
      </c>
      <c r="L11" s="5">
        <v>38.6</v>
      </c>
      <c r="M11" s="5">
        <v>37.5</v>
      </c>
      <c r="N11" s="5">
        <v>36.299999999999997</v>
      </c>
      <c r="O11" s="5">
        <v>36.6</v>
      </c>
      <c r="P11" s="5">
        <v>37.4</v>
      </c>
      <c r="Q11" s="5"/>
      <c r="R11" s="6">
        <f t="shared" si="0"/>
        <v>37.621428571428574</v>
      </c>
      <c r="V11" s="17"/>
      <c r="AB11" s="5"/>
    </row>
    <row r="12" spans="1:28" ht="12.75">
      <c r="A12" s="5" t="s">
        <v>9</v>
      </c>
      <c r="B12" s="5"/>
      <c r="C12" s="5">
        <v>31.2</v>
      </c>
      <c r="D12" s="5">
        <v>37.5</v>
      </c>
      <c r="E12" s="5">
        <v>35.9</v>
      </c>
      <c r="F12" s="5">
        <v>38.4</v>
      </c>
      <c r="G12" s="5">
        <v>38.1</v>
      </c>
      <c r="H12" s="5">
        <v>40.5</v>
      </c>
      <c r="I12" s="5">
        <v>38.5</v>
      </c>
      <c r="J12" s="5">
        <v>39.5</v>
      </c>
      <c r="K12" s="5">
        <v>37.4</v>
      </c>
      <c r="L12" s="5">
        <v>39.9</v>
      </c>
      <c r="M12" s="5">
        <v>37.4</v>
      </c>
      <c r="N12" s="5">
        <v>34.1</v>
      </c>
      <c r="O12" s="5">
        <v>37.1</v>
      </c>
      <c r="P12" s="5">
        <v>37.799999999999997</v>
      </c>
      <c r="Q12" s="5"/>
      <c r="R12" s="6">
        <f t="shared" si="0"/>
        <v>37.378571428571426</v>
      </c>
      <c r="V12" s="17"/>
      <c r="AB12" s="5"/>
    </row>
    <row r="13" spans="1:28" ht="12.75">
      <c r="A13" s="5" t="s">
        <v>10</v>
      </c>
      <c r="B13" s="5">
        <v>31.1</v>
      </c>
      <c r="C13" s="5">
        <v>33.5</v>
      </c>
      <c r="D13" s="5">
        <v>36</v>
      </c>
      <c r="E13" s="5">
        <v>28.8</v>
      </c>
      <c r="F13" s="5">
        <v>30.7</v>
      </c>
      <c r="G13" s="5">
        <v>31.5</v>
      </c>
      <c r="H13" s="5">
        <v>38.299999999999997</v>
      </c>
      <c r="I13" s="5">
        <v>36</v>
      </c>
      <c r="J13" s="5">
        <v>38.4</v>
      </c>
      <c r="K13" s="5">
        <v>32.6</v>
      </c>
      <c r="L13" s="5">
        <v>34.200000000000003</v>
      </c>
      <c r="M13" s="5">
        <v>35.6</v>
      </c>
      <c r="N13" s="5">
        <v>31.3</v>
      </c>
      <c r="O13" s="5">
        <v>36.4</v>
      </c>
      <c r="P13" s="5">
        <v>34.1</v>
      </c>
      <c r="Q13" s="5"/>
      <c r="R13" s="6">
        <f t="shared" si="0"/>
        <v>33.9</v>
      </c>
      <c r="V13" s="17"/>
      <c r="AB13" s="5"/>
    </row>
    <row r="14" spans="1:28" ht="12.75">
      <c r="A14" s="5" t="s">
        <v>11</v>
      </c>
      <c r="B14" s="5">
        <v>25.8</v>
      </c>
      <c r="C14" s="5">
        <v>32.700000000000003</v>
      </c>
      <c r="D14" s="5">
        <v>37.299999999999997</v>
      </c>
      <c r="E14" s="5">
        <v>28.4</v>
      </c>
      <c r="F14" s="5">
        <v>28.3</v>
      </c>
      <c r="G14" s="5">
        <v>33.700000000000003</v>
      </c>
      <c r="H14" s="5">
        <v>33.200000000000003</v>
      </c>
      <c r="I14" s="5">
        <v>39</v>
      </c>
      <c r="J14" s="5">
        <v>32.6</v>
      </c>
      <c r="K14" s="5">
        <v>37.4</v>
      </c>
      <c r="L14" s="5">
        <v>31.3</v>
      </c>
      <c r="M14" s="5">
        <v>35.6</v>
      </c>
      <c r="N14" s="5">
        <v>25.3</v>
      </c>
      <c r="O14" s="5">
        <v>25.6</v>
      </c>
      <c r="P14" s="5">
        <v>30.9</v>
      </c>
      <c r="Q14" s="5"/>
      <c r="R14" s="6">
        <f t="shared" si="0"/>
        <v>31.806666666666668</v>
      </c>
      <c r="V14" s="17"/>
      <c r="AB14" s="5"/>
    </row>
    <row r="15" spans="1:28" ht="12.75">
      <c r="A15" s="1" t="s">
        <v>12</v>
      </c>
      <c r="B15" s="5">
        <v>20.2</v>
      </c>
      <c r="C15" s="5">
        <v>21</v>
      </c>
      <c r="D15" s="5">
        <v>28.9</v>
      </c>
      <c r="E15" s="5">
        <v>18.399999999999999</v>
      </c>
      <c r="F15" s="5">
        <v>28.9</v>
      </c>
      <c r="G15" s="5">
        <v>19.8</v>
      </c>
      <c r="H15" s="5">
        <v>29.3</v>
      </c>
      <c r="I15" s="5">
        <v>25.7</v>
      </c>
      <c r="J15" s="5">
        <v>18.8</v>
      </c>
      <c r="K15" s="5">
        <v>28.1</v>
      </c>
      <c r="L15" s="5">
        <v>20.7</v>
      </c>
      <c r="M15" s="5">
        <v>26.1</v>
      </c>
      <c r="N15" s="5">
        <v>17.600000000000001</v>
      </c>
      <c r="O15" s="5">
        <v>16.7</v>
      </c>
      <c r="P15" s="5">
        <v>32.5</v>
      </c>
      <c r="Q15" s="5"/>
      <c r="R15" s="6">
        <f t="shared" si="0"/>
        <v>23.513333333333335</v>
      </c>
      <c r="V15" s="17"/>
      <c r="AB15" s="5"/>
    </row>
    <row r="16" spans="1:28" ht="12.75">
      <c r="A16" s="5" t="s">
        <v>13</v>
      </c>
      <c r="B16" s="5">
        <v>26.1</v>
      </c>
      <c r="C16" s="5">
        <v>17</v>
      </c>
      <c r="D16" s="5">
        <v>22.7</v>
      </c>
      <c r="E16" s="5">
        <v>17.600000000000001</v>
      </c>
      <c r="F16" s="5">
        <v>21.5</v>
      </c>
      <c r="G16" s="5">
        <v>22.4</v>
      </c>
      <c r="H16" s="5">
        <v>28.2</v>
      </c>
      <c r="I16" s="5">
        <v>18.8</v>
      </c>
      <c r="J16" s="5">
        <v>24.2</v>
      </c>
      <c r="K16" s="5">
        <v>24.8</v>
      </c>
      <c r="L16" s="5">
        <v>17.399999999999999</v>
      </c>
      <c r="M16" s="5">
        <v>21.2</v>
      </c>
      <c r="N16" s="5">
        <v>17.100000000000001</v>
      </c>
      <c r="O16" s="5">
        <v>15.5</v>
      </c>
      <c r="P16" s="5">
        <v>20.9</v>
      </c>
      <c r="Q16" s="5"/>
      <c r="R16" s="6">
        <f t="shared" si="0"/>
        <v>21.026666666666667</v>
      </c>
      <c r="V16" s="17"/>
      <c r="AB16" s="5"/>
    </row>
    <row r="17" spans="1:18" ht="12.75">
      <c r="A17" s="1" t="s">
        <v>15</v>
      </c>
      <c r="B17" s="24"/>
      <c r="C17" s="24">
        <f>AVERAGE(C5:C16)</f>
        <v>23.733333333333334</v>
      </c>
      <c r="D17" s="24">
        <f t="shared" ref="D17:P17" si="1">AVERAGE(D5:D16)</f>
        <v>29.333333333333332</v>
      </c>
      <c r="E17" s="24">
        <f t="shared" si="1"/>
        <v>26.916666666666668</v>
      </c>
      <c r="F17" s="24">
        <f t="shared" si="1"/>
        <v>28.425000000000001</v>
      </c>
      <c r="G17" s="24">
        <f t="shared" si="1"/>
        <v>26.633333333333329</v>
      </c>
      <c r="H17" s="24">
        <f t="shared" si="1"/>
        <v>30.266666666666666</v>
      </c>
      <c r="I17" s="24">
        <f t="shared" si="1"/>
        <v>30.275000000000002</v>
      </c>
      <c r="J17" s="24">
        <f t="shared" si="1"/>
        <v>26.600000000000005</v>
      </c>
      <c r="K17" s="24">
        <f t="shared" si="1"/>
        <v>29.583333333333332</v>
      </c>
      <c r="L17" s="24">
        <f t="shared" si="1"/>
        <v>28.833333333333332</v>
      </c>
      <c r="M17" s="24">
        <f t="shared" si="1"/>
        <v>29.233333333333338</v>
      </c>
      <c r="N17" s="24">
        <f t="shared" si="1"/>
        <v>27.291666666666671</v>
      </c>
      <c r="O17" s="24">
        <f t="shared" si="1"/>
        <v>25.099999999999998</v>
      </c>
      <c r="P17" s="24">
        <f t="shared" si="1"/>
        <v>28.724999999999998</v>
      </c>
      <c r="Q17" s="24"/>
      <c r="R17" s="6">
        <f>AVERAGE(B17:P17)</f>
        <v>27.925000000000008</v>
      </c>
    </row>
    <row r="18" spans="1:18" ht="12.75">
      <c r="A18" s="1" t="s">
        <v>150</v>
      </c>
      <c r="B18" s="17"/>
      <c r="C18" s="48">
        <f>AVERAGE(B13:B16,C5:C8)</f>
        <v>21.387500000000003</v>
      </c>
      <c r="D18" s="48">
        <f t="shared" ref="D18:P18" si="2">AVERAGE(C13:C16,D5:D8)</f>
        <v>23.537500000000001</v>
      </c>
      <c r="E18" s="48">
        <f t="shared" si="2"/>
        <v>27.099999999999998</v>
      </c>
      <c r="F18" s="48">
        <f t="shared" si="2"/>
        <v>21.887499999999999</v>
      </c>
      <c r="G18" s="48">
        <f t="shared" si="2"/>
        <v>22.349999999999998</v>
      </c>
      <c r="H18" s="48">
        <f t="shared" si="2"/>
        <v>24.137499999999999</v>
      </c>
      <c r="I18" s="48">
        <f t="shared" si="2"/>
        <v>27.462499999999999</v>
      </c>
      <c r="J18" s="48">
        <f t="shared" si="2"/>
        <v>22.675000000000004</v>
      </c>
      <c r="K18" s="48">
        <f t="shared" si="2"/>
        <v>24.250000000000004</v>
      </c>
      <c r="L18" s="48">
        <f t="shared" si="2"/>
        <v>27.637500000000003</v>
      </c>
      <c r="M18" s="48">
        <f t="shared" si="2"/>
        <v>23.1875</v>
      </c>
      <c r="N18" s="48">
        <f t="shared" si="2"/>
        <v>26.375</v>
      </c>
      <c r="O18" s="48">
        <f t="shared" si="2"/>
        <v>19.987500000000001</v>
      </c>
      <c r="P18" s="48">
        <f t="shared" si="2"/>
        <v>22.300000000000004</v>
      </c>
      <c r="Q18" s="48"/>
      <c r="R18" s="6">
        <f>AVERAGE(B18:P18)</f>
        <v>23.876785714285717</v>
      </c>
    </row>
    <row r="19" spans="1:18" ht="12.75">
      <c r="A19" s="1"/>
      <c r="B19" s="17"/>
      <c r="C19" s="17"/>
      <c r="D19" s="17"/>
      <c r="E19" s="17"/>
      <c r="F19" s="17"/>
      <c r="G19" s="17"/>
      <c r="H19" s="17"/>
      <c r="I19" s="17"/>
      <c r="J19" s="17"/>
      <c r="K19" s="17"/>
      <c r="L19" s="17"/>
      <c r="M19" s="17"/>
      <c r="N19" s="17"/>
      <c r="O19" s="17"/>
      <c r="P19" s="17"/>
      <c r="Q19" s="17"/>
      <c r="R19" s="17"/>
    </row>
    <row r="20" spans="1:18" ht="12.75">
      <c r="A20" s="1" t="s">
        <v>131</v>
      </c>
      <c r="C20" s="6"/>
      <c r="D20" s="6"/>
      <c r="E20" s="6"/>
      <c r="F20" s="6"/>
      <c r="G20" s="6"/>
      <c r="H20" s="6"/>
      <c r="I20" s="6"/>
      <c r="J20" s="6"/>
      <c r="K20" s="6"/>
      <c r="L20" s="6"/>
      <c r="M20" s="6"/>
      <c r="N20" s="6"/>
      <c r="O20" s="6"/>
      <c r="P20" s="6"/>
      <c r="Q20" s="6"/>
      <c r="R20" s="6"/>
    </row>
    <row r="21" spans="1:18" ht="12.75">
      <c r="B21" s="5"/>
      <c r="C21" s="5"/>
      <c r="D21" s="5"/>
      <c r="E21" s="5"/>
      <c r="F21" s="5"/>
      <c r="G21" s="5"/>
      <c r="H21" s="5"/>
      <c r="I21" s="5"/>
      <c r="J21" s="5"/>
      <c r="K21" s="5"/>
      <c r="L21" s="5"/>
      <c r="M21" s="5"/>
      <c r="N21" s="5"/>
      <c r="O21" s="5"/>
      <c r="P21" s="5"/>
      <c r="Q21" s="5"/>
      <c r="R21" s="1" t="s">
        <v>0</v>
      </c>
    </row>
    <row r="22" spans="1:18" ht="12.75">
      <c r="A22" s="5"/>
      <c r="B22" s="5"/>
      <c r="C22" s="5"/>
      <c r="D22" s="5"/>
      <c r="E22" s="5"/>
      <c r="R22" s="18" t="s">
        <v>1</v>
      </c>
    </row>
    <row r="23" spans="1:18" ht="12.75">
      <c r="A23" s="5"/>
      <c r="B23" s="5">
        <v>2002</v>
      </c>
      <c r="C23" s="5">
        <v>2003</v>
      </c>
      <c r="D23" s="5">
        <v>2004</v>
      </c>
      <c r="E23" s="5">
        <v>2005</v>
      </c>
      <c r="F23" s="5">
        <v>2006</v>
      </c>
      <c r="G23" s="5">
        <v>2007</v>
      </c>
      <c r="H23" s="5">
        <v>2008</v>
      </c>
      <c r="I23" s="5">
        <v>2009</v>
      </c>
      <c r="J23" s="5">
        <v>2010</v>
      </c>
      <c r="K23" s="5">
        <v>2011</v>
      </c>
      <c r="L23" s="5">
        <v>2012</v>
      </c>
      <c r="M23" s="5">
        <v>2013</v>
      </c>
      <c r="N23" s="5">
        <v>2014</v>
      </c>
      <c r="O23" s="5">
        <v>2015</v>
      </c>
      <c r="P23" s="5">
        <v>2016</v>
      </c>
      <c r="Q23" s="5">
        <v>2017</v>
      </c>
      <c r="R23" s="18" t="s">
        <v>200</v>
      </c>
    </row>
    <row r="24" spans="1:18" ht="12.75">
      <c r="A24" s="5" t="s">
        <v>2</v>
      </c>
      <c r="B24" s="5"/>
      <c r="C24" s="5"/>
      <c r="D24" s="5"/>
      <c r="E24" s="5"/>
      <c r="F24" s="11"/>
      <c r="G24" s="11"/>
      <c r="H24" s="11"/>
      <c r="I24" s="11"/>
      <c r="J24" s="11"/>
      <c r="K24" s="11"/>
      <c r="L24" s="11"/>
      <c r="M24" s="11"/>
      <c r="N24" s="11"/>
      <c r="O24" s="11">
        <v>15.5</v>
      </c>
      <c r="P24" s="11">
        <v>15.1</v>
      </c>
      <c r="Q24" s="11">
        <v>17.7</v>
      </c>
      <c r="R24" s="6"/>
    </row>
    <row r="25" spans="1:18" ht="12.75">
      <c r="A25" s="5" t="s">
        <v>3</v>
      </c>
      <c r="B25" s="5"/>
      <c r="C25" s="5"/>
      <c r="D25" s="5"/>
      <c r="E25" s="5"/>
      <c r="F25" s="5"/>
      <c r="G25" s="5"/>
      <c r="H25" s="5"/>
      <c r="I25" s="5"/>
      <c r="J25" s="5"/>
      <c r="K25" s="5"/>
      <c r="L25" s="5"/>
      <c r="M25" s="5"/>
      <c r="N25" s="5"/>
      <c r="O25" s="5">
        <v>14.2</v>
      </c>
      <c r="P25" s="5">
        <v>18.399999999999999</v>
      </c>
      <c r="Q25" s="5">
        <v>17</v>
      </c>
      <c r="R25" s="6"/>
    </row>
    <row r="26" spans="1:18" ht="12.75">
      <c r="A26" s="5" t="s">
        <v>4</v>
      </c>
      <c r="B26" s="5"/>
      <c r="C26" s="5"/>
      <c r="D26" s="5"/>
      <c r="E26" s="5"/>
      <c r="F26" s="5"/>
      <c r="G26" s="5"/>
      <c r="H26" s="5"/>
      <c r="I26" s="5"/>
      <c r="J26" s="5"/>
      <c r="K26" s="5"/>
      <c r="L26" s="5"/>
      <c r="M26" s="5"/>
      <c r="N26" s="5"/>
      <c r="O26" s="5">
        <v>14.9</v>
      </c>
      <c r="P26" s="5">
        <v>15.1</v>
      </c>
      <c r="Q26" s="5">
        <v>23.8</v>
      </c>
      <c r="R26" s="6"/>
    </row>
    <row r="27" spans="1:18" ht="12.75">
      <c r="A27" s="5" t="s">
        <v>5</v>
      </c>
      <c r="B27" s="5"/>
      <c r="C27" s="5"/>
      <c r="D27" s="5"/>
      <c r="E27" s="5"/>
      <c r="F27" s="5"/>
      <c r="G27" s="5"/>
      <c r="H27" s="5"/>
      <c r="I27" s="5"/>
      <c r="J27" s="5"/>
      <c r="K27" s="5"/>
      <c r="L27" s="5"/>
      <c r="M27" s="5"/>
      <c r="N27" s="5"/>
      <c r="O27" s="5">
        <v>16.5</v>
      </c>
      <c r="P27" s="5">
        <v>28</v>
      </c>
      <c r="Q27" s="5">
        <v>24.5</v>
      </c>
      <c r="R27" s="6"/>
    </row>
    <row r="28" spans="1:18" ht="12.75">
      <c r="A28" s="5" t="s">
        <v>6</v>
      </c>
      <c r="B28" s="5"/>
      <c r="C28" s="5"/>
      <c r="D28" s="5"/>
      <c r="E28" s="5"/>
      <c r="F28" s="5"/>
      <c r="G28" s="5"/>
      <c r="H28" s="5"/>
      <c r="I28" s="5"/>
      <c r="J28" s="5"/>
      <c r="K28" s="5"/>
      <c r="L28" s="5"/>
      <c r="M28" s="5"/>
      <c r="N28" s="5"/>
      <c r="O28" s="5">
        <v>26.8</v>
      </c>
      <c r="P28" s="5">
        <v>23.4</v>
      </c>
      <c r="Q28" s="5"/>
      <c r="R28" s="6"/>
    </row>
    <row r="29" spans="1:18" ht="12.75">
      <c r="A29" s="5" t="s">
        <v>7</v>
      </c>
      <c r="B29" s="5"/>
      <c r="C29" s="5"/>
      <c r="D29" s="5"/>
      <c r="E29" s="5"/>
      <c r="F29" s="5"/>
      <c r="G29" s="5"/>
      <c r="H29" s="5"/>
      <c r="I29" s="5"/>
      <c r="J29" s="5"/>
      <c r="K29" s="5"/>
      <c r="L29" s="5"/>
      <c r="M29" s="5"/>
      <c r="N29" s="5"/>
      <c r="O29" s="5">
        <v>30.1</v>
      </c>
      <c r="P29" s="5">
        <v>37</v>
      </c>
      <c r="Q29" s="5"/>
      <c r="R29" s="6"/>
    </row>
    <row r="30" spans="1:18" ht="12.75">
      <c r="A30" s="5" t="s">
        <v>8</v>
      </c>
      <c r="B30" s="5"/>
      <c r="C30" s="5"/>
      <c r="D30" s="5"/>
      <c r="E30" s="5"/>
      <c r="F30" s="5"/>
      <c r="G30" s="5"/>
      <c r="H30" s="5"/>
      <c r="I30" s="5"/>
      <c r="J30" s="5"/>
      <c r="K30" s="5"/>
      <c r="L30" s="5"/>
      <c r="M30" s="5"/>
      <c r="N30" s="5"/>
      <c r="O30" s="5">
        <v>34.799999999999997</v>
      </c>
      <c r="P30" s="5">
        <v>37.6</v>
      </c>
      <c r="Q30" s="5"/>
      <c r="R30" s="6"/>
    </row>
    <row r="31" spans="1:18" ht="12.75">
      <c r="A31" s="5" t="s">
        <v>9</v>
      </c>
      <c r="B31" s="5"/>
      <c r="C31" s="5"/>
      <c r="D31" s="5"/>
      <c r="E31" s="5"/>
      <c r="F31" s="5"/>
      <c r="G31" s="5"/>
      <c r="H31" s="5"/>
      <c r="I31" s="5"/>
      <c r="J31" s="5"/>
      <c r="K31" s="5"/>
      <c r="L31" s="5"/>
      <c r="M31" s="5"/>
      <c r="N31" s="5"/>
      <c r="O31" s="5">
        <v>36.4</v>
      </c>
      <c r="P31" s="5">
        <v>37.5</v>
      </c>
      <c r="Q31" s="5"/>
      <c r="R31" s="6"/>
    </row>
    <row r="32" spans="1:18" ht="12.75">
      <c r="A32" s="5" t="s">
        <v>10</v>
      </c>
      <c r="B32" s="5"/>
      <c r="C32" s="5"/>
      <c r="D32" s="5"/>
      <c r="E32" s="5"/>
      <c r="F32" s="5"/>
      <c r="G32" s="5"/>
      <c r="H32" s="5"/>
      <c r="I32" s="5"/>
      <c r="J32" s="5"/>
      <c r="K32" s="5"/>
      <c r="L32" s="5"/>
      <c r="M32" s="5"/>
      <c r="N32" s="5"/>
      <c r="O32" s="5">
        <v>42.1</v>
      </c>
      <c r="P32" s="5">
        <v>35</v>
      </c>
      <c r="Q32" s="5"/>
      <c r="R32" s="6"/>
    </row>
    <row r="33" spans="1:18" ht="12.75">
      <c r="A33" s="5" t="s">
        <v>11</v>
      </c>
      <c r="B33" s="5"/>
      <c r="C33" s="5"/>
      <c r="D33" s="5"/>
      <c r="E33" s="5"/>
      <c r="F33" s="5"/>
      <c r="G33" s="5"/>
      <c r="H33" s="5"/>
      <c r="I33" s="5"/>
      <c r="J33" s="5"/>
      <c r="K33" s="5"/>
      <c r="L33" s="5"/>
      <c r="M33" s="5"/>
      <c r="N33" s="5"/>
      <c r="O33" s="5">
        <v>34.1</v>
      </c>
      <c r="P33" s="5">
        <v>33.4</v>
      </c>
      <c r="Q33" s="5"/>
      <c r="R33" s="6"/>
    </row>
    <row r="34" spans="1:18" ht="12.75">
      <c r="A34" s="1" t="s">
        <v>12</v>
      </c>
      <c r="B34" s="5"/>
      <c r="C34" s="5">
        <v>26.3</v>
      </c>
      <c r="D34" s="5">
        <v>34.9</v>
      </c>
      <c r="E34" s="5">
        <v>22.1</v>
      </c>
      <c r="F34" s="5">
        <v>31.1</v>
      </c>
      <c r="G34" s="5">
        <v>24.6</v>
      </c>
      <c r="H34" s="5">
        <v>35</v>
      </c>
      <c r="I34" s="5">
        <v>33.9</v>
      </c>
      <c r="J34" s="5">
        <v>24</v>
      </c>
      <c r="K34" s="5">
        <v>32.1</v>
      </c>
      <c r="L34" s="5">
        <v>25.6</v>
      </c>
      <c r="M34" s="5">
        <v>30.9</v>
      </c>
      <c r="N34" s="5">
        <v>21</v>
      </c>
      <c r="O34" s="5">
        <v>18.8</v>
      </c>
      <c r="P34" s="5">
        <v>30.7</v>
      </c>
      <c r="Q34" s="5"/>
      <c r="R34" s="6">
        <f>AVERAGE(B34:N34)</f>
        <v>28.458333333333332</v>
      </c>
    </row>
    <row r="35" spans="1:18" ht="12.75">
      <c r="A35" s="5" t="s">
        <v>13</v>
      </c>
      <c r="B35" s="5"/>
      <c r="C35" s="5"/>
      <c r="D35" s="5"/>
      <c r="E35" s="5"/>
      <c r="F35" s="5"/>
      <c r="G35" s="5"/>
      <c r="H35" s="5"/>
      <c r="I35" s="5"/>
      <c r="J35" s="5"/>
      <c r="K35" s="5"/>
      <c r="L35" s="5"/>
      <c r="M35" s="5"/>
      <c r="N35" s="5">
        <v>15.8</v>
      </c>
      <c r="O35" s="5">
        <v>15.6</v>
      </c>
      <c r="P35" s="5">
        <v>27.1</v>
      </c>
      <c r="Q35" s="5"/>
      <c r="R35" s="6"/>
    </row>
    <row r="36" spans="1:18" ht="12.75">
      <c r="A36" s="1" t="s">
        <v>15</v>
      </c>
      <c r="B36" s="24"/>
      <c r="C36" s="24"/>
      <c r="D36" s="24"/>
      <c r="E36" s="24"/>
      <c r="F36" s="24"/>
      <c r="G36" s="24"/>
      <c r="H36" s="24"/>
      <c r="I36" s="24"/>
      <c r="J36" s="24"/>
      <c r="K36" s="24"/>
      <c r="L36" s="24"/>
      <c r="M36" s="24"/>
      <c r="N36" s="24"/>
      <c r="O36" s="24"/>
      <c r="P36" s="24"/>
      <c r="Q36" s="24"/>
      <c r="R36" s="6"/>
    </row>
    <row r="38" spans="1:18" ht="12.75">
      <c r="A38" s="5"/>
      <c r="B38" s="5"/>
      <c r="C38" s="5"/>
      <c r="D38" s="5"/>
      <c r="R38" s="1"/>
    </row>
    <row r="39" spans="1:18" ht="12.75">
      <c r="A39" s="1" t="s">
        <v>132</v>
      </c>
      <c r="C39" s="6"/>
      <c r="D39" s="6"/>
      <c r="E39" s="6"/>
      <c r="F39" s="6"/>
      <c r="G39" s="6"/>
      <c r="H39" s="6"/>
      <c r="I39" s="6"/>
      <c r="J39" s="6"/>
      <c r="K39" s="6"/>
      <c r="L39" s="6"/>
      <c r="M39" s="6"/>
      <c r="N39" s="6"/>
      <c r="O39" s="6"/>
      <c r="P39" s="6"/>
      <c r="Q39" s="6"/>
      <c r="R39" s="6"/>
    </row>
    <row r="40" spans="1:18" ht="12.75">
      <c r="B40" s="5"/>
      <c r="C40" s="5"/>
      <c r="D40" s="5"/>
      <c r="E40" s="5"/>
      <c r="F40" s="5"/>
      <c r="G40" s="5"/>
      <c r="H40" s="5"/>
      <c r="I40" s="5"/>
      <c r="J40" s="5"/>
      <c r="K40" s="5"/>
      <c r="L40" s="5"/>
      <c r="M40" s="5"/>
      <c r="N40" s="5"/>
      <c r="O40" s="5"/>
      <c r="P40" s="5"/>
      <c r="Q40" s="5"/>
      <c r="R40" s="1" t="s">
        <v>0</v>
      </c>
    </row>
    <row r="41" spans="1:18" ht="12.75">
      <c r="A41" s="5"/>
      <c r="B41" s="5"/>
      <c r="C41" s="5"/>
      <c r="D41" s="5"/>
      <c r="E41" s="5"/>
      <c r="R41" s="18" t="s">
        <v>1</v>
      </c>
    </row>
    <row r="42" spans="1:18" ht="12.75">
      <c r="A42" s="5"/>
      <c r="B42" s="5">
        <v>2002</v>
      </c>
      <c r="C42" s="5">
        <v>2003</v>
      </c>
      <c r="D42" s="5">
        <v>2004</v>
      </c>
      <c r="E42" s="5">
        <v>2005</v>
      </c>
      <c r="F42" s="5">
        <v>2006</v>
      </c>
      <c r="G42" s="5">
        <v>2007</v>
      </c>
      <c r="H42" s="5">
        <v>2008</v>
      </c>
      <c r="I42" s="5">
        <v>2009</v>
      </c>
      <c r="J42" s="5">
        <v>2010</v>
      </c>
      <c r="K42" s="5">
        <v>2011</v>
      </c>
      <c r="L42" s="5">
        <v>2012</v>
      </c>
      <c r="M42" s="5">
        <v>2013</v>
      </c>
      <c r="N42" s="5">
        <v>2014</v>
      </c>
      <c r="O42" s="5">
        <v>2015</v>
      </c>
      <c r="P42" s="5">
        <v>2016</v>
      </c>
      <c r="Q42" s="5">
        <v>2017</v>
      </c>
      <c r="R42" s="18" t="s">
        <v>200</v>
      </c>
    </row>
    <row r="43" spans="1:18" ht="12.75">
      <c r="A43" s="5" t="s">
        <v>2</v>
      </c>
      <c r="B43" s="5"/>
      <c r="C43" s="5"/>
      <c r="D43" s="5"/>
      <c r="E43" s="5"/>
      <c r="F43" s="11"/>
      <c r="G43" s="11"/>
      <c r="H43" s="11"/>
      <c r="I43" s="11"/>
      <c r="J43" s="11"/>
      <c r="K43" s="11"/>
      <c r="L43" s="11"/>
      <c r="M43" s="11"/>
      <c r="N43" s="11"/>
      <c r="O43" s="11">
        <v>14.4</v>
      </c>
      <c r="P43" s="11">
        <v>18.899999999999999</v>
      </c>
      <c r="Q43" s="11">
        <v>17.100000000000001</v>
      </c>
      <c r="R43" s="6"/>
    </row>
    <row r="44" spans="1:18" ht="12.75">
      <c r="A44" s="5" t="s">
        <v>3</v>
      </c>
      <c r="B44" s="5"/>
      <c r="C44" s="5"/>
      <c r="D44" s="5"/>
      <c r="E44" s="5"/>
      <c r="F44" s="5"/>
      <c r="G44" s="5"/>
      <c r="H44" s="5"/>
      <c r="I44" s="5"/>
      <c r="J44" s="5"/>
      <c r="K44" s="5"/>
      <c r="L44" s="5"/>
      <c r="M44" s="5"/>
      <c r="N44" s="5"/>
      <c r="O44" s="5">
        <v>15.6</v>
      </c>
      <c r="P44" s="5">
        <v>15.6</v>
      </c>
      <c r="Q44" s="5">
        <v>24.6</v>
      </c>
      <c r="R44" s="6"/>
    </row>
    <row r="45" spans="1:18" ht="12.75">
      <c r="A45" s="5" t="s">
        <v>4</v>
      </c>
      <c r="B45" s="5"/>
      <c r="C45" s="5"/>
      <c r="D45" s="5"/>
      <c r="E45" s="5"/>
      <c r="F45" s="5"/>
      <c r="G45" s="5"/>
      <c r="H45" s="5"/>
      <c r="I45" s="5"/>
      <c r="J45" s="5"/>
      <c r="K45" s="5"/>
      <c r="L45" s="5"/>
      <c r="M45" s="5"/>
      <c r="N45" s="5"/>
      <c r="O45" s="5">
        <v>17</v>
      </c>
      <c r="P45" s="5">
        <v>27.5</v>
      </c>
      <c r="Q45" s="5">
        <v>24</v>
      </c>
      <c r="R45" s="6"/>
    </row>
    <row r="46" spans="1:18" ht="12.75">
      <c r="A46" s="5" t="s">
        <v>5</v>
      </c>
      <c r="B46" s="5"/>
      <c r="C46" s="5"/>
      <c r="D46" s="5"/>
      <c r="E46" s="5"/>
      <c r="F46" s="5"/>
      <c r="G46" s="5"/>
      <c r="H46" s="5"/>
      <c r="I46" s="5"/>
      <c r="J46" s="5"/>
      <c r="K46" s="5"/>
      <c r="L46" s="5"/>
      <c r="M46" s="5"/>
      <c r="N46" s="5"/>
      <c r="O46" s="5">
        <v>26.9</v>
      </c>
      <c r="P46" s="5">
        <v>23.5</v>
      </c>
      <c r="Q46" s="5">
        <v>32.299999999999997</v>
      </c>
      <c r="R46" s="6"/>
    </row>
    <row r="47" spans="1:18" ht="12.75">
      <c r="A47" s="5" t="s">
        <v>6</v>
      </c>
      <c r="B47" s="5"/>
      <c r="C47" s="5"/>
      <c r="D47" s="5"/>
      <c r="E47" s="5"/>
      <c r="F47" s="5"/>
      <c r="G47" s="5"/>
      <c r="H47" s="5"/>
      <c r="I47" s="5"/>
      <c r="J47" s="5"/>
      <c r="K47" s="5"/>
      <c r="L47" s="5"/>
      <c r="M47" s="5"/>
      <c r="N47" s="5"/>
      <c r="O47" s="5">
        <v>28.5</v>
      </c>
      <c r="P47" s="5">
        <v>37.799999999999997</v>
      </c>
      <c r="Q47" s="5"/>
      <c r="R47" s="6"/>
    </row>
    <row r="48" spans="1:18" ht="12.75">
      <c r="A48" s="5" t="s">
        <v>7</v>
      </c>
      <c r="B48" s="5"/>
      <c r="C48" s="5"/>
      <c r="D48" s="5"/>
      <c r="E48" s="5"/>
      <c r="F48" s="5"/>
      <c r="G48" s="5"/>
      <c r="H48" s="5"/>
      <c r="I48" s="5"/>
      <c r="J48" s="5"/>
      <c r="K48" s="5"/>
      <c r="L48" s="5"/>
      <c r="M48" s="5"/>
      <c r="N48" s="5"/>
      <c r="O48" s="5">
        <v>35.4</v>
      </c>
      <c r="P48" s="5">
        <v>38.200000000000003</v>
      </c>
      <c r="Q48" s="5"/>
      <c r="R48" s="6"/>
    </row>
    <row r="49" spans="1:18" ht="12.75">
      <c r="A49" s="5" t="s">
        <v>8</v>
      </c>
      <c r="B49" s="5"/>
      <c r="C49" s="5"/>
      <c r="D49" s="5"/>
      <c r="E49" s="5"/>
      <c r="F49" s="5"/>
      <c r="G49" s="5"/>
      <c r="H49" s="5"/>
      <c r="I49" s="5"/>
      <c r="J49" s="5"/>
      <c r="K49" s="5"/>
      <c r="L49" s="5"/>
      <c r="M49" s="5"/>
      <c r="N49" s="5"/>
      <c r="O49" s="5">
        <v>36</v>
      </c>
      <c r="P49" s="5">
        <v>38</v>
      </c>
      <c r="Q49" s="5"/>
      <c r="R49" s="6"/>
    </row>
    <row r="50" spans="1:18" ht="12.75">
      <c r="A50" s="5" t="s">
        <v>9</v>
      </c>
      <c r="B50" s="5"/>
      <c r="C50" s="5"/>
      <c r="D50" s="5"/>
      <c r="E50" s="5"/>
      <c r="F50" s="5"/>
      <c r="G50" s="5"/>
      <c r="H50" s="5"/>
      <c r="I50" s="5"/>
      <c r="J50" s="5"/>
      <c r="K50" s="5"/>
      <c r="L50" s="5"/>
      <c r="M50" s="5"/>
      <c r="N50" s="5"/>
      <c r="O50" s="5">
        <v>36.9</v>
      </c>
      <c r="P50" s="5">
        <v>35.700000000000003</v>
      </c>
      <c r="Q50" s="5"/>
      <c r="R50" s="6"/>
    </row>
    <row r="51" spans="1:18" ht="12.75">
      <c r="A51" s="5" t="s">
        <v>10</v>
      </c>
      <c r="B51" s="5"/>
      <c r="C51" s="5"/>
      <c r="D51" s="5"/>
      <c r="E51" s="5"/>
      <c r="F51" s="5"/>
      <c r="G51" s="5"/>
      <c r="H51" s="5"/>
      <c r="I51" s="5"/>
      <c r="J51" s="5"/>
      <c r="K51" s="5"/>
      <c r="L51" s="5"/>
      <c r="M51" s="5"/>
      <c r="N51" s="5"/>
      <c r="O51" s="5">
        <v>35.299999999999997</v>
      </c>
      <c r="P51" s="5">
        <v>33.6</v>
      </c>
      <c r="Q51" s="5"/>
      <c r="R51" s="6"/>
    </row>
    <row r="52" spans="1:18" ht="12.75">
      <c r="A52" s="5" t="s">
        <v>11</v>
      </c>
      <c r="B52" s="5"/>
      <c r="C52" s="5"/>
      <c r="D52" s="5"/>
      <c r="E52" s="5"/>
      <c r="F52" s="5"/>
      <c r="G52" s="5"/>
      <c r="H52" s="5"/>
      <c r="I52" s="5"/>
      <c r="J52" s="5"/>
      <c r="K52" s="5"/>
      <c r="L52" s="5"/>
      <c r="M52" s="5"/>
      <c r="N52" s="5"/>
      <c r="O52" s="5">
        <v>19.2</v>
      </c>
      <c r="P52" s="5">
        <v>31.5</v>
      </c>
      <c r="Q52" s="5"/>
      <c r="R52" s="6"/>
    </row>
    <row r="53" spans="1:18" ht="12.75">
      <c r="A53" s="1" t="s">
        <v>12</v>
      </c>
      <c r="B53" s="5"/>
      <c r="C53" s="5">
        <v>18.899999999999999</v>
      </c>
      <c r="D53" s="5">
        <v>23.8</v>
      </c>
      <c r="E53" s="5">
        <v>17.100000000000001</v>
      </c>
      <c r="F53" s="5">
        <v>26.1</v>
      </c>
      <c r="G53" s="5">
        <v>16.8</v>
      </c>
      <c r="H53" s="5">
        <v>29</v>
      </c>
      <c r="I53" s="5">
        <v>20.100000000000001</v>
      </c>
      <c r="J53" s="5">
        <v>16.8</v>
      </c>
      <c r="K53" s="5">
        <v>22.3</v>
      </c>
      <c r="L53" s="5">
        <v>16.600000000000001</v>
      </c>
      <c r="M53" s="5">
        <v>30.2</v>
      </c>
      <c r="N53" s="5">
        <v>15.4</v>
      </c>
      <c r="O53" s="5">
        <v>15.5</v>
      </c>
      <c r="P53" s="5">
        <v>27.6</v>
      </c>
      <c r="Q53" s="5"/>
      <c r="R53" s="6">
        <f>AVERAGE(B53:N53)</f>
        <v>21.091666666666665</v>
      </c>
    </row>
    <row r="54" spans="1:18" ht="12.75">
      <c r="A54" s="5" t="s">
        <v>13</v>
      </c>
      <c r="B54" s="5"/>
      <c r="C54" s="5"/>
      <c r="D54" s="5"/>
      <c r="E54" s="5"/>
      <c r="F54" s="5"/>
      <c r="G54" s="5"/>
      <c r="H54" s="5"/>
      <c r="I54" s="5"/>
      <c r="J54" s="5"/>
      <c r="K54" s="5"/>
      <c r="L54" s="5"/>
      <c r="M54" s="5"/>
      <c r="N54" s="5">
        <v>15.6</v>
      </c>
      <c r="O54" s="5">
        <v>15</v>
      </c>
      <c r="P54" s="5">
        <v>17.7</v>
      </c>
      <c r="Q54" s="5"/>
      <c r="R54" s="6"/>
    </row>
    <row r="55" spans="1:18" ht="12.75">
      <c r="A55" s="1" t="s">
        <v>15</v>
      </c>
      <c r="B55" s="24"/>
      <c r="C55" s="24"/>
      <c r="D55" s="24"/>
      <c r="E55" s="24"/>
      <c r="F55" s="24"/>
      <c r="G55" s="24"/>
      <c r="H55" s="24"/>
      <c r="I55" s="24"/>
      <c r="J55" s="24"/>
      <c r="K55" s="24"/>
      <c r="L55" s="24"/>
      <c r="M55" s="24"/>
      <c r="N55" s="24"/>
      <c r="O55" s="24"/>
      <c r="P55" s="24"/>
      <c r="Q55" s="24"/>
      <c r="R55" s="6"/>
    </row>
  </sheetData>
  <printOptions gridLines="1"/>
  <pageMargins left="0" right="0" top="0.59055118110236227"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88"/>
  <sheetViews>
    <sheetView zoomScaleNormal="100" workbookViewId="0"/>
  </sheetViews>
  <sheetFormatPr defaultRowHeight="11.25"/>
  <cols>
    <col min="1" max="1" width="19.5" customWidth="1"/>
    <col min="2" max="2" width="11.6640625" customWidth="1"/>
    <col min="3" max="3" width="8.5" hidden="1" customWidth="1"/>
    <col min="4" max="7" width="7.33203125" hidden="1" customWidth="1"/>
    <col min="8" max="8" width="6.5" hidden="1" customWidth="1"/>
    <col min="9" max="60" width="7.33203125" hidden="1" customWidth="1"/>
    <col min="61" max="70" width="6.83203125" hidden="1" customWidth="1"/>
    <col min="71" max="88" width="6.83203125" customWidth="1"/>
    <col min="89" max="91" width="12.5" bestFit="1" customWidth="1"/>
    <col min="92" max="99" width="11.1640625" bestFit="1" customWidth="1"/>
    <col min="100" max="100" width="10.83203125" customWidth="1"/>
    <col min="101" max="101" width="11.1640625" bestFit="1" customWidth="1"/>
  </cols>
  <sheetData>
    <row r="1" spans="1:101" ht="12.75">
      <c r="A1" s="5" t="s">
        <v>62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101" ht="12.75">
      <c r="A2" s="11" t="s">
        <v>40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101" ht="12.75">
      <c r="A3" s="5" t="s">
        <v>61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11"/>
      <c r="AR3" s="11"/>
      <c r="AS3" s="11"/>
      <c r="AT3" s="11"/>
      <c r="AU3" s="11"/>
      <c r="AV3" s="11"/>
      <c r="AW3" s="11"/>
      <c r="AX3" s="11"/>
      <c r="AY3" s="11"/>
      <c r="AZ3" s="11"/>
      <c r="BA3" s="11"/>
      <c r="BB3" s="11"/>
      <c r="BC3" s="11"/>
      <c r="BD3" s="11"/>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101" ht="12.75">
      <c r="A4" s="11" t="s">
        <v>48</v>
      </c>
      <c r="B4" s="11"/>
      <c r="C4" s="11"/>
      <c r="D4" s="11"/>
      <c r="E4" s="11"/>
      <c r="F4" s="11"/>
      <c r="G4" s="11"/>
      <c r="H4" s="11"/>
      <c r="I4" s="11"/>
      <c r="J4" s="11"/>
      <c r="K4" s="11"/>
      <c r="L4" s="11"/>
      <c r="M4" s="11"/>
      <c r="N4" s="11"/>
      <c r="O4" s="11"/>
      <c r="P4" s="11"/>
      <c r="Q4" s="1" t="s">
        <v>120</v>
      </c>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7" t="s">
        <v>22</v>
      </c>
      <c r="CL4" s="7" t="s">
        <v>22</v>
      </c>
      <c r="CM4" s="7" t="s">
        <v>22</v>
      </c>
      <c r="CN4" s="7" t="s">
        <v>22</v>
      </c>
      <c r="CO4" s="7" t="s">
        <v>22</v>
      </c>
    </row>
    <row r="5" spans="1:101" ht="12.75">
      <c r="A5" s="1" t="s">
        <v>99</v>
      </c>
      <c r="B5" s="11"/>
      <c r="C5" s="11"/>
      <c r="D5" s="11"/>
      <c r="E5" s="11"/>
      <c r="F5" s="11"/>
      <c r="G5" s="11"/>
      <c r="H5" s="11"/>
      <c r="I5" s="11"/>
      <c r="J5" s="11"/>
      <c r="K5" s="11"/>
      <c r="L5" s="11"/>
      <c r="M5" s="11"/>
      <c r="N5" s="11"/>
      <c r="O5" s="11"/>
      <c r="P5" s="11"/>
      <c r="Q5" s="1" t="s">
        <v>119</v>
      </c>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7" t="s">
        <v>1</v>
      </c>
      <c r="CL5" s="7" t="s">
        <v>1</v>
      </c>
      <c r="CM5" s="7" t="s">
        <v>1</v>
      </c>
      <c r="CN5" s="7" t="s">
        <v>1</v>
      </c>
      <c r="CO5" s="7" t="s">
        <v>1</v>
      </c>
      <c r="CP5" s="7" t="s">
        <v>1</v>
      </c>
      <c r="CQ5" s="7" t="s">
        <v>1</v>
      </c>
      <c r="CR5" s="7" t="s">
        <v>1</v>
      </c>
      <c r="CS5" s="7" t="s">
        <v>1</v>
      </c>
      <c r="CT5" s="7" t="s">
        <v>1</v>
      </c>
      <c r="CU5" s="7" t="s">
        <v>1</v>
      </c>
      <c r="CV5" s="7" t="s">
        <v>1</v>
      </c>
      <c r="CW5" s="7" t="s">
        <v>1</v>
      </c>
    </row>
    <row r="6" spans="1:101" ht="12.75">
      <c r="A6" s="5"/>
      <c r="B6" s="5"/>
      <c r="C6" s="5">
        <v>1932</v>
      </c>
      <c r="D6" s="5">
        <v>1933</v>
      </c>
      <c r="E6" s="5">
        <v>1934</v>
      </c>
      <c r="F6" s="5">
        <v>1935</v>
      </c>
      <c r="G6" s="5">
        <v>1936</v>
      </c>
      <c r="H6" s="5">
        <v>1937</v>
      </c>
      <c r="I6" s="5">
        <v>1938</v>
      </c>
      <c r="J6" s="5">
        <v>1939</v>
      </c>
      <c r="K6" s="5">
        <v>1940</v>
      </c>
      <c r="L6" s="5">
        <v>1941</v>
      </c>
      <c r="M6" s="5">
        <v>1942</v>
      </c>
      <c r="N6" s="5">
        <v>1943</v>
      </c>
      <c r="O6" s="5">
        <v>1944</v>
      </c>
      <c r="P6" s="5">
        <v>1945</v>
      </c>
      <c r="Q6" s="5">
        <v>1946</v>
      </c>
      <c r="R6" s="5">
        <v>1947</v>
      </c>
      <c r="S6" s="5">
        <v>1948</v>
      </c>
      <c r="T6" s="5">
        <v>1949</v>
      </c>
      <c r="U6" s="5">
        <v>1950</v>
      </c>
      <c r="V6" s="5">
        <v>1951</v>
      </c>
      <c r="W6" s="5">
        <v>1952</v>
      </c>
      <c r="X6" s="5">
        <v>1953</v>
      </c>
      <c r="Y6" s="5">
        <v>1954</v>
      </c>
      <c r="Z6" s="5">
        <v>1955</v>
      </c>
      <c r="AA6" s="5">
        <v>1956</v>
      </c>
      <c r="AB6" s="5">
        <v>1957</v>
      </c>
      <c r="AC6" s="5">
        <v>1958</v>
      </c>
      <c r="AD6" s="5">
        <v>1959</v>
      </c>
      <c r="AE6" s="5">
        <v>1960</v>
      </c>
      <c r="AF6" s="5">
        <v>1961</v>
      </c>
      <c r="AG6" s="5">
        <v>1962</v>
      </c>
      <c r="AH6" s="5">
        <v>1963</v>
      </c>
      <c r="AI6" s="5">
        <v>1964</v>
      </c>
      <c r="AJ6" s="5">
        <v>1965</v>
      </c>
      <c r="AK6" s="5">
        <v>1966</v>
      </c>
      <c r="AL6" s="5">
        <v>1967</v>
      </c>
      <c r="AM6" s="5">
        <v>1968</v>
      </c>
      <c r="AN6" s="5">
        <v>1969</v>
      </c>
      <c r="AO6" s="5">
        <v>1970</v>
      </c>
      <c r="AP6" s="5">
        <v>1971</v>
      </c>
      <c r="AQ6" s="5">
        <v>1972</v>
      </c>
      <c r="AR6" s="5">
        <v>1973</v>
      </c>
      <c r="AS6" s="5">
        <v>1974</v>
      </c>
      <c r="AT6" s="5">
        <v>1975</v>
      </c>
      <c r="AU6" s="5">
        <v>1976</v>
      </c>
      <c r="AV6" s="5">
        <v>1977</v>
      </c>
      <c r="AW6" s="5">
        <v>1978</v>
      </c>
      <c r="AX6" s="5">
        <v>1979</v>
      </c>
      <c r="AY6" s="5">
        <v>1980</v>
      </c>
      <c r="AZ6" s="5">
        <v>1981</v>
      </c>
      <c r="BA6" s="5">
        <v>1982</v>
      </c>
      <c r="BB6" s="5">
        <v>1983</v>
      </c>
      <c r="BC6" s="5">
        <v>1984</v>
      </c>
      <c r="BD6" s="5">
        <v>1985</v>
      </c>
      <c r="BE6" s="5">
        <v>1986</v>
      </c>
      <c r="BF6" s="5">
        <v>1987</v>
      </c>
      <c r="BG6" s="5">
        <v>1988</v>
      </c>
      <c r="BH6" s="5">
        <v>1989</v>
      </c>
      <c r="BI6" s="5">
        <v>1990</v>
      </c>
      <c r="BJ6" s="5">
        <v>1991</v>
      </c>
      <c r="BK6" s="5">
        <v>1992</v>
      </c>
      <c r="BL6" s="5">
        <v>1993</v>
      </c>
      <c r="BM6" s="5">
        <v>1994</v>
      </c>
      <c r="BN6" s="5">
        <v>1995</v>
      </c>
      <c r="BO6" s="5">
        <v>1996</v>
      </c>
      <c r="BP6" s="5">
        <v>1997</v>
      </c>
      <c r="BQ6" s="5">
        <v>1998</v>
      </c>
      <c r="BR6" s="5">
        <v>1999</v>
      </c>
      <c r="BS6" s="5">
        <v>2000</v>
      </c>
      <c r="BT6" s="5">
        <v>2001</v>
      </c>
      <c r="BU6" s="5">
        <v>2002</v>
      </c>
      <c r="BV6" s="5">
        <v>2003</v>
      </c>
      <c r="BW6" s="5">
        <v>2004</v>
      </c>
      <c r="BX6" s="5">
        <v>2005</v>
      </c>
      <c r="BY6" s="5">
        <v>2006</v>
      </c>
      <c r="BZ6" s="5">
        <v>2007</v>
      </c>
      <c r="CA6" s="5">
        <v>2008</v>
      </c>
      <c r="CB6" s="5">
        <v>2009</v>
      </c>
      <c r="CC6" s="5">
        <v>2010</v>
      </c>
      <c r="CD6" s="5">
        <v>2011</v>
      </c>
      <c r="CE6" s="5">
        <v>2012</v>
      </c>
      <c r="CF6" s="5">
        <v>2013</v>
      </c>
      <c r="CG6" s="5">
        <v>2014</v>
      </c>
      <c r="CH6" s="5">
        <v>2015</v>
      </c>
      <c r="CI6" s="5">
        <v>2016</v>
      </c>
      <c r="CJ6" s="5">
        <v>2017</v>
      </c>
      <c r="CK6" s="18" t="s">
        <v>188</v>
      </c>
      <c r="CL6" s="18" t="s">
        <v>87</v>
      </c>
      <c r="CM6" s="18" t="s">
        <v>190</v>
      </c>
      <c r="CN6" s="18" t="s">
        <v>167</v>
      </c>
      <c r="CO6" s="18" t="s">
        <v>199</v>
      </c>
      <c r="CP6" s="18" t="s">
        <v>176</v>
      </c>
      <c r="CQ6" s="18" t="s">
        <v>177</v>
      </c>
      <c r="CR6" s="18" t="s">
        <v>178</v>
      </c>
      <c r="CS6" s="18" t="s">
        <v>179</v>
      </c>
      <c r="CT6" s="18" t="s">
        <v>180</v>
      </c>
      <c r="CU6" s="18" t="s">
        <v>201</v>
      </c>
      <c r="CV6" s="18" t="s">
        <v>183</v>
      </c>
      <c r="CW6" s="18" t="s">
        <v>202</v>
      </c>
    </row>
    <row r="7" spans="1:101" ht="12.75">
      <c r="A7" s="5" t="s">
        <v>2</v>
      </c>
      <c r="B7" s="5"/>
      <c r="C7" s="5"/>
      <c r="D7" s="5">
        <v>0</v>
      </c>
      <c r="E7" s="5">
        <v>0</v>
      </c>
      <c r="F7" s="5">
        <v>0</v>
      </c>
      <c r="G7" s="5">
        <v>0</v>
      </c>
      <c r="H7" s="5">
        <v>0</v>
      </c>
      <c r="I7" s="5">
        <v>0</v>
      </c>
      <c r="J7" s="5">
        <v>0</v>
      </c>
      <c r="K7" s="5">
        <v>0</v>
      </c>
      <c r="L7" s="5">
        <v>0</v>
      </c>
      <c r="M7" s="5">
        <v>0</v>
      </c>
      <c r="N7" s="5">
        <v>0</v>
      </c>
      <c r="O7" s="5">
        <v>6</v>
      </c>
      <c r="P7" s="5">
        <v>0</v>
      </c>
      <c r="Q7" s="5"/>
      <c r="R7" s="5"/>
      <c r="S7" s="5">
        <v>0</v>
      </c>
      <c r="T7" s="5">
        <v>1</v>
      </c>
      <c r="U7" s="5">
        <v>0</v>
      </c>
      <c r="V7" s="5">
        <v>0</v>
      </c>
      <c r="W7" s="5">
        <v>1</v>
      </c>
      <c r="X7" s="5">
        <v>0</v>
      </c>
      <c r="Y7" s="5">
        <v>0</v>
      </c>
      <c r="Z7" s="5">
        <v>0</v>
      </c>
      <c r="AA7" s="5">
        <v>0</v>
      </c>
      <c r="AB7" s="5">
        <v>0</v>
      </c>
      <c r="AC7" s="5">
        <v>1</v>
      </c>
      <c r="AD7" s="5">
        <v>1</v>
      </c>
      <c r="AE7" s="5">
        <v>0</v>
      </c>
      <c r="AF7" s="5">
        <v>0</v>
      </c>
      <c r="AG7" s="5">
        <v>0</v>
      </c>
      <c r="AH7" s="5">
        <v>0</v>
      </c>
      <c r="AI7" s="5">
        <v>0</v>
      </c>
      <c r="AJ7" s="5">
        <v>0</v>
      </c>
      <c r="AK7" s="5">
        <v>0</v>
      </c>
      <c r="AL7" s="5">
        <v>0</v>
      </c>
      <c r="AM7" s="5">
        <v>0</v>
      </c>
      <c r="AN7" s="5">
        <v>0</v>
      </c>
      <c r="AO7" s="5">
        <v>0</v>
      </c>
      <c r="AP7" s="5">
        <v>0</v>
      </c>
      <c r="AQ7" s="5">
        <v>0</v>
      </c>
      <c r="AR7" s="5">
        <v>0</v>
      </c>
      <c r="AS7" s="5">
        <v>0</v>
      </c>
      <c r="AT7" s="5">
        <v>0</v>
      </c>
      <c r="AU7" s="5">
        <v>0</v>
      </c>
      <c r="AV7" s="5">
        <v>0</v>
      </c>
      <c r="AW7" s="5">
        <v>0</v>
      </c>
      <c r="AX7" s="5">
        <v>0</v>
      </c>
      <c r="AY7" s="5">
        <v>0</v>
      </c>
      <c r="AZ7" s="5">
        <v>0</v>
      </c>
      <c r="BA7" s="5">
        <v>0</v>
      </c>
      <c r="BB7" s="5">
        <v>0</v>
      </c>
      <c r="BC7" s="5">
        <v>0</v>
      </c>
      <c r="BD7" s="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5">
        <v>0</v>
      </c>
      <c r="CG7" s="5">
        <v>0</v>
      </c>
      <c r="CH7" s="5">
        <v>0</v>
      </c>
      <c r="CI7" s="5">
        <v>0</v>
      </c>
      <c r="CJ7" s="5">
        <v>0</v>
      </c>
      <c r="CK7" s="28">
        <f>AVERAGE(BE7:CI7)</f>
        <v>0</v>
      </c>
      <c r="CL7" s="6">
        <f t="shared" ref="CL7:CL18" si="0">AVERAGE(C7:BD7)</f>
        <v>0.19607843137254902</v>
      </c>
      <c r="CM7" s="30">
        <f>AVERAGE(C7:CH7)</f>
        <v>0.12345679012345678</v>
      </c>
      <c r="CN7" s="58">
        <f>AVERAGE(AY7:BR7)</f>
        <v>0</v>
      </c>
      <c r="CO7" s="58">
        <f>AVERAGE(BS7:CH7)</f>
        <v>0</v>
      </c>
      <c r="CP7" s="58">
        <f>AVERAGE(BE7:BI7)</f>
        <v>0</v>
      </c>
      <c r="CQ7" s="58">
        <f>AVERAGE(BJ7:BN7)</f>
        <v>0</v>
      </c>
      <c r="CR7" s="58">
        <f>AVERAGE(BO7:BS7)</f>
        <v>0</v>
      </c>
      <c r="CS7" s="58">
        <f>AVERAGE(BT7:BX7)</f>
        <v>0</v>
      </c>
      <c r="CT7" s="58">
        <f>AVERAGE(BY7:CC7)</f>
        <v>0</v>
      </c>
      <c r="CU7" s="58">
        <f>AVERAGE(CD7:CH7)</f>
        <v>0</v>
      </c>
    </row>
    <row r="8" spans="1:101" ht="12.75">
      <c r="A8" s="5" t="s">
        <v>3</v>
      </c>
      <c r="B8" s="5"/>
      <c r="C8" s="5"/>
      <c r="D8" s="5">
        <v>0</v>
      </c>
      <c r="E8" s="5">
        <v>0</v>
      </c>
      <c r="F8" s="5">
        <v>0</v>
      </c>
      <c r="G8" s="5">
        <v>0</v>
      </c>
      <c r="H8" s="5">
        <v>3</v>
      </c>
      <c r="I8" s="5">
        <v>0</v>
      </c>
      <c r="J8" s="5">
        <v>0</v>
      </c>
      <c r="K8" s="5">
        <v>0</v>
      </c>
      <c r="L8" s="5">
        <v>0</v>
      </c>
      <c r="M8" s="5">
        <v>0</v>
      </c>
      <c r="N8" s="5">
        <v>1</v>
      </c>
      <c r="O8" s="5">
        <v>0</v>
      </c>
      <c r="P8" s="5">
        <v>0</v>
      </c>
      <c r="Q8" s="5"/>
      <c r="R8" s="5"/>
      <c r="S8" s="5">
        <v>1</v>
      </c>
      <c r="T8" s="5">
        <v>0</v>
      </c>
      <c r="U8" s="5">
        <v>0</v>
      </c>
      <c r="V8" s="5">
        <v>0</v>
      </c>
      <c r="W8" s="5">
        <v>0</v>
      </c>
      <c r="X8" s="5">
        <v>0</v>
      </c>
      <c r="Y8" s="5">
        <v>0</v>
      </c>
      <c r="Z8" s="5">
        <v>0</v>
      </c>
      <c r="AA8" s="5">
        <v>0</v>
      </c>
      <c r="AB8" s="5">
        <v>0</v>
      </c>
      <c r="AC8" s="5">
        <v>0</v>
      </c>
      <c r="AD8" s="5">
        <v>1</v>
      </c>
      <c r="AE8" s="5">
        <v>0</v>
      </c>
      <c r="AF8" s="5">
        <v>0</v>
      </c>
      <c r="AG8" s="5">
        <v>0</v>
      </c>
      <c r="AH8" s="5">
        <v>0</v>
      </c>
      <c r="AI8" s="5">
        <v>0</v>
      </c>
      <c r="AJ8" s="5">
        <v>0</v>
      </c>
      <c r="AK8" s="5">
        <v>0</v>
      </c>
      <c r="AL8" s="5">
        <v>0</v>
      </c>
      <c r="AM8" s="5">
        <v>0</v>
      </c>
      <c r="AN8" s="5">
        <v>0</v>
      </c>
      <c r="AO8" s="5">
        <v>0</v>
      </c>
      <c r="AP8" s="5">
        <v>0</v>
      </c>
      <c r="AQ8" s="5">
        <v>0</v>
      </c>
      <c r="AR8" s="5">
        <v>0</v>
      </c>
      <c r="AS8" s="5">
        <v>0</v>
      </c>
      <c r="AT8" s="5">
        <v>0</v>
      </c>
      <c r="AU8" s="5">
        <v>0</v>
      </c>
      <c r="AV8" s="5">
        <v>0</v>
      </c>
      <c r="AW8" s="5">
        <v>0</v>
      </c>
      <c r="AX8" s="5">
        <v>0</v>
      </c>
      <c r="AY8" s="5">
        <v>0</v>
      </c>
      <c r="AZ8" s="5">
        <v>0</v>
      </c>
      <c r="BA8" s="5">
        <v>0</v>
      </c>
      <c r="BB8" s="5">
        <v>0</v>
      </c>
      <c r="BC8" s="5">
        <v>0</v>
      </c>
      <c r="BD8" s="5">
        <v>0</v>
      </c>
      <c r="BE8" s="5">
        <v>0</v>
      </c>
      <c r="BF8" s="5">
        <v>0</v>
      </c>
      <c r="BG8" s="5">
        <v>0</v>
      </c>
      <c r="BH8" s="5">
        <v>0</v>
      </c>
      <c r="BI8" s="5">
        <v>0</v>
      </c>
      <c r="BJ8" s="5">
        <v>0</v>
      </c>
      <c r="BK8" s="5">
        <v>1</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28">
        <f>AVERAGE(BE8:CI8)</f>
        <v>3.2258064516129031E-2</v>
      </c>
      <c r="CL8" s="6">
        <f t="shared" si="0"/>
        <v>0.11764705882352941</v>
      </c>
      <c r="CM8" s="30">
        <f t="shared" ref="CM8:CM18" si="1">AVERAGE(C8:CH8)</f>
        <v>8.6419753086419748E-2</v>
      </c>
      <c r="CN8" s="58">
        <f t="shared" ref="CN8:CN19" si="2">AVERAGE(AY8:BR8)</f>
        <v>0.05</v>
      </c>
      <c r="CO8" s="58">
        <f t="shared" ref="CO8:CO18" si="3">AVERAGE(BS8:CH8)</f>
        <v>0</v>
      </c>
      <c r="CP8" s="58">
        <f t="shared" ref="CP8:CP18" si="4">AVERAGE(BE8:BI8)</f>
        <v>0</v>
      </c>
      <c r="CQ8" s="58">
        <f t="shared" ref="CQ8:CQ18" si="5">AVERAGE(BJ8:BN8)</f>
        <v>0.2</v>
      </c>
      <c r="CR8" s="58">
        <f t="shared" ref="CR8:CR18" si="6">AVERAGE(BO8:BS8)</f>
        <v>0</v>
      </c>
      <c r="CS8" s="58">
        <f t="shared" ref="CS8:CS18" si="7">AVERAGE(BT8:BX8)</f>
        <v>0</v>
      </c>
      <c r="CT8" s="58">
        <f t="shared" ref="CT8:CT18" si="8">AVERAGE(BY8:CC8)</f>
        <v>0</v>
      </c>
      <c r="CU8" s="58">
        <f t="shared" ref="CU8:CU18" si="9">AVERAGE(CD8:CH8)</f>
        <v>0</v>
      </c>
    </row>
    <row r="9" spans="1:101" ht="12.75">
      <c r="A9" s="5" t="s">
        <v>4</v>
      </c>
      <c r="B9" s="5"/>
      <c r="C9" s="5"/>
      <c r="D9" s="5">
        <v>0</v>
      </c>
      <c r="E9" s="5">
        <v>1</v>
      </c>
      <c r="F9" s="5">
        <v>0</v>
      </c>
      <c r="G9" s="5">
        <v>4</v>
      </c>
      <c r="H9" s="5">
        <v>1</v>
      </c>
      <c r="I9" s="5">
        <v>0</v>
      </c>
      <c r="J9" s="5">
        <v>1</v>
      </c>
      <c r="K9" s="5">
        <v>1</v>
      </c>
      <c r="L9" s="5">
        <v>0</v>
      </c>
      <c r="M9" s="5">
        <v>2</v>
      </c>
      <c r="N9" s="5">
        <v>7</v>
      </c>
      <c r="O9" s="5">
        <v>1</v>
      </c>
      <c r="P9" s="5">
        <v>4</v>
      </c>
      <c r="Q9" s="5"/>
      <c r="R9" s="5">
        <v>0</v>
      </c>
      <c r="S9" s="5">
        <v>0</v>
      </c>
      <c r="T9" s="5">
        <v>6</v>
      </c>
      <c r="U9" s="5">
        <v>1</v>
      </c>
      <c r="V9" s="5">
        <v>1</v>
      </c>
      <c r="W9" s="5">
        <v>2</v>
      </c>
      <c r="X9" s="5">
        <v>1</v>
      </c>
      <c r="Y9" s="5">
        <v>1</v>
      </c>
      <c r="Z9" s="5">
        <v>2</v>
      </c>
      <c r="AA9" s="5">
        <v>3</v>
      </c>
      <c r="AB9" s="5">
        <v>0</v>
      </c>
      <c r="AC9" s="5">
        <v>0</v>
      </c>
      <c r="AD9" s="5">
        <v>0</v>
      </c>
      <c r="AE9" s="5">
        <v>4</v>
      </c>
      <c r="AF9" s="5">
        <v>0</v>
      </c>
      <c r="AG9" s="5">
        <v>1</v>
      </c>
      <c r="AH9" s="5">
        <v>0</v>
      </c>
      <c r="AI9" s="5">
        <v>0</v>
      </c>
      <c r="AJ9" s="5">
        <v>1</v>
      </c>
      <c r="AK9" s="5">
        <v>0</v>
      </c>
      <c r="AL9" s="5">
        <v>0</v>
      </c>
      <c r="AM9" s="5">
        <v>0</v>
      </c>
      <c r="AN9" s="5">
        <v>0</v>
      </c>
      <c r="AO9" s="5">
        <v>0</v>
      </c>
      <c r="AP9" s="5">
        <v>0</v>
      </c>
      <c r="AQ9" s="5">
        <v>0</v>
      </c>
      <c r="AR9" s="5">
        <v>0</v>
      </c>
      <c r="AS9" s="5">
        <v>1</v>
      </c>
      <c r="AT9" s="5">
        <v>0</v>
      </c>
      <c r="AU9" s="5">
        <v>0</v>
      </c>
      <c r="AV9" s="5">
        <v>0</v>
      </c>
      <c r="AW9" s="5">
        <v>0</v>
      </c>
      <c r="AX9" s="5">
        <v>0</v>
      </c>
      <c r="AY9" s="5">
        <v>1</v>
      </c>
      <c r="AZ9" s="5">
        <v>0</v>
      </c>
      <c r="BA9" s="5">
        <v>0</v>
      </c>
      <c r="BB9" s="5">
        <v>0</v>
      </c>
      <c r="BC9" s="5">
        <v>0</v>
      </c>
      <c r="BD9" s="5">
        <v>0</v>
      </c>
      <c r="BE9" s="5">
        <v>0</v>
      </c>
      <c r="BF9" s="5">
        <v>0</v>
      </c>
      <c r="BG9" s="5">
        <v>0</v>
      </c>
      <c r="BH9" s="5">
        <v>0</v>
      </c>
      <c r="BI9" s="5">
        <v>0</v>
      </c>
      <c r="BJ9" s="5">
        <v>0</v>
      </c>
      <c r="BK9" s="5">
        <v>1</v>
      </c>
      <c r="BL9" s="5">
        <v>1</v>
      </c>
      <c r="BM9" s="5">
        <v>2</v>
      </c>
      <c r="BN9" s="5">
        <v>0</v>
      </c>
      <c r="BO9" s="5">
        <v>0</v>
      </c>
      <c r="BP9" s="5">
        <v>0</v>
      </c>
      <c r="BQ9" s="5">
        <v>0</v>
      </c>
      <c r="BR9" s="5">
        <v>0</v>
      </c>
      <c r="BS9" s="5">
        <v>0</v>
      </c>
      <c r="BT9" s="5">
        <v>0</v>
      </c>
      <c r="BU9" s="5">
        <v>0</v>
      </c>
      <c r="BV9" s="5">
        <v>0</v>
      </c>
      <c r="BW9" s="5">
        <v>1</v>
      </c>
      <c r="BX9" s="5">
        <v>0</v>
      </c>
      <c r="BY9" s="5">
        <v>0</v>
      </c>
      <c r="BZ9" s="5">
        <v>0</v>
      </c>
      <c r="CA9" s="5">
        <v>0</v>
      </c>
      <c r="CB9" s="5">
        <v>0</v>
      </c>
      <c r="CC9" s="5">
        <v>0</v>
      </c>
      <c r="CD9" s="5">
        <v>0</v>
      </c>
      <c r="CE9" s="5">
        <v>0</v>
      </c>
      <c r="CF9" s="5">
        <v>0</v>
      </c>
      <c r="CG9" s="5">
        <v>1</v>
      </c>
      <c r="CH9" s="5">
        <v>0</v>
      </c>
      <c r="CI9" s="5">
        <v>0</v>
      </c>
      <c r="CJ9" s="5">
        <v>0</v>
      </c>
      <c r="CK9" s="28">
        <f t="shared" ref="CK9:CK18" si="10">AVERAGE(BE9:CI9)</f>
        <v>0.19354838709677419</v>
      </c>
      <c r="CL9" s="6">
        <f t="shared" si="0"/>
        <v>0.90384615384615385</v>
      </c>
      <c r="CM9" s="30">
        <f t="shared" si="1"/>
        <v>0.64634146341463417</v>
      </c>
      <c r="CN9" s="58">
        <f t="shared" si="2"/>
        <v>0.25</v>
      </c>
      <c r="CO9" s="58">
        <f t="shared" si="3"/>
        <v>0.125</v>
      </c>
      <c r="CP9" s="58">
        <f t="shared" si="4"/>
        <v>0</v>
      </c>
      <c r="CQ9" s="58">
        <f t="shared" si="5"/>
        <v>0.8</v>
      </c>
      <c r="CR9" s="58">
        <f t="shared" si="6"/>
        <v>0</v>
      </c>
      <c r="CS9" s="58">
        <f t="shared" si="7"/>
        <v>0.2</v>
      </c>
      <c r="CT9" s="58">
        <f t="shared" si="8"/>
        <v>0</v>
      </c>
      <c r="CU9" s="58">
        <f t="shared" si="9"/>
        <v>0.2</v>
      </c>
    </row>
    <row r="10" spans="1:101" ht="12.75">
      <c r="A10" s="5" t="s">
        <v>5</v>
      </c>
      <c r="B10" s="5"/>
      <c r="C10" s="5">
        <v>3</v>
      </c>
      <c r="D10" s="5">
        <v>4</v>
      </c>
      <c r="E10" s="5">
        <v>0</v>
      </c>
      <c r="F10" s="5">
        <v>0</v>
      </c>
      <c r="G10" s="5">
        <v>3</v>
      </c>
      <c r="H10" s="5">
        <v>14</v>
      </c>
      <c r="I10" s="5">
        <v>0</v>
      </c>
      <c r="J10" s="5">
        <v>3</v>
      </c>
      <c r="K10" s="5">
        <v>8</v>
      </c>
      <c r="L10" s="5">
        <v>9</v>
      </c>
      <c r="M10" s="5">
        <v>11</v>
      </c>
      <c r="N10" s="5">
        <v>12</v>
      </c>
      <c r="O10" s="5">
        <v>1</v>
      </c>
      <c r="P10" s="5">
        <v>14</v>
      </c>
      <c r="Q10" s="5"/>
      <c r="R10" s="5">
        <v>2</v>
      </c>
      <c r="S10" s="5">
        <v>3</v>
      </c>
      <c r="T10" s="5">
        <v>9</v>
      </c>
      <c r="U10" s="5">
        <v>8</v>
      </c>
      <c r="V10" s="5">
        <v>6</v>
      </c>
      <c r="W10" s="5">
        <v>4</v>
      </c>
      <c r="X10" s="5">
        <v>8</v>
      </c>
      <c r="Y10" s="5">
        <v>10</v>
      </c>
      <c r="Z10" s="5">
        <v>4</v>
      </c>
      <c r="AA10" s="5">
        <v>1</v>
      </c>
      <c r="AB10" s="5">
        <v>2</v>
      </c>
      <c r="AC10" s="5">
        <v>12</v>
      </c>
      <c r="AD10" s="5">
        <v>5</v>
      </c>
      <c r="AE10" s="5">
        <v>4</v>
      </c>
      <c r="AF10" s="5">
        <v>5</v>
      </c>
      <c r="AG10" s="5">
        <v>2</v>
      </c>
      <c r="AH10" s="5">
        <v>2</v>
      </c>
      <c r="AI10" s="5">
        <v>6</v>
      </c>
      <c r="AJ10" s="5">
        <v>1</v>
      </c>
      <c r="AK10" s="5">
        <v>0</v>
      </c>
      <c r="AL10" s="5">
        <v>1</v>
      </c>
      <c r="AM10" s="5">
        <v>2</v>
      </c>
      <c r="AN10" s="5">
        <v>4</v>
      </c>
      <c r="AO10" s="5">
        <v>0</v>
      </c>
      <c r="AP10" s="5">
        <v>0</v>
      </c>
      <c r="AQ10" s="5">
        <v>3</v>
      </c>
      <c r="AR10" s="5">
        <v>0</v>
      </c>
      <c r="AS10" s="5">
        <v>2</v>
      </c>
      <c r="AT10" s="5">
        <v>0</v>
      </c>
      <c r="AU10" s="5">
        <v>0</v>
      </c>
      <c r="AV10" s="5">
        <v>3</v>
      </c>
      <c r="AW10" s="5">
        <v>0</v>
      </c>
      <c r="AX10" s="5">
        <v>1</v>
      </c>
      <c r="AY10" s="5">
        <v>0</v>
      </c>
      <c r="AZ10" s="5">
        <v>0</v>
      </c>
      <c r="BA10" s="5">
        <v>0</v>
      </c>
      <c r="BB10" s="5">
        <v>0</v>
      </c>
      <c r="BC10" s="5">
        <v>1</v>
      </c>
      <c r="BD10" s="5">
        <v>0</v>
      </c>
      <c r="BE10" s="5">
        <v>0</v>
      </c>
      <c r="BF10" s="5">
        <v>2</v>
      </c>
      <c r="BG10" s="5">
        <v>3</v>
      </c>
      <c r="BH10" s="5">
        <v>0</v>
      </c>
      <c r="BI10" s="5">
        <v>1</v>
      </c>
      <c r="BJ10" s="5">
        <v>2</v>
      </c>
      <c r="BK10" s="5">
        <v>5</v>
      </c>
      <c r="BL10" s="5">
        <v>2</v>
      </c>
      <c r="BM10" s="5">
        <v>1</v>
      </c>
      <c r="BN10" s="5">
        <v>1</v>
      </c>
      <c r="BO10" s="5">
        <v>0</v>
      </c>
      <c r="BP10" s="5">
        <v>5</v>
      </c>
      <c r="BQ10" s="5">
        <v>0</v>
      </c>
      <c r="BR10" s="5">
        <v>1</v>
      </c>
      <c r="BS10" s="5">
        <v>0</v>
      </c>
      <c r="BT10" s="5">
        <v>0</v>
      </c>
      <c r="BU10" s="5">
        <v>3</v>
      </c>
      <c r="BV10" s="5">
        <v>0</v>
      </c>
      <c r="BW10" s="5">
        <v>1</v>
      </c>
      <c r="BX10" s="5">
        <v>4</v>
      </c>
      <c r="BY10" s="5">
        <v>0</v>
      </c>
      <c r="BZ10" s="5">
        <v>0</v>
      </c>
      <c r="CA10" s="5">
        <v>1</v>
      </c>
      <c r="CB10" s="5">
        <v>1</v>
      </c>
      <c r="CC10" s="5">
        <v>0</v>
      </c>
      <c r="CD10" s="5">
        <v>1</v>
      </c>
      <c r="CE10" s="5">
        <v>0</v>
      </c>
      <c r="CF10" s="5">
        <v>0</v>
      </c>
      <c r="CG10" s="5">
        <v>0</v>
      </c>
      <c r="CH10" s="5">
        <v>1</v>
      </c>
      <c r="CI10" s="5">
        <v>1</v>
      </c>
      <c r="CJ10" s="5">
        <v>0</v>
      </c>
      <c r="CK10" s="28">
        <f t="shared" si="10"/>
        <v>1.1612903225806452</v>
      </c>
      <c r="CL10" s="6">
        <f t="shared" si="0"/>
        <v>3.641509433962264</v>
      </c>
      <c r="CM10" s="30">
        <f t="shared" si="1"/>
        <v>2.7469879518072289</v>
      </c>
      <c r="CN10" s="58">
        <f t="shared" si="2"/>
        <v>1.2</v>
      </c>
      <c r="CO10" s="58">
        <f t="shared" si="3"/>
        <v>0.75</v>
      </c>
      <c r="CP10" s="58">
        <f t="shared" si="4"/>
        <v>1.2</v>
      </c>
      <c r="CQ10" s="58">
        <f t="shared" si="5"/>
        <v>2.2000000000000002</v>
      </c>
      <c r="CR10" s="58">
        <f t="shared" si="6"/>
        <v>1.2</v>
      </c>
      <c r="CS10" s="58">
        <f t="shared" si="7"/>
        <v>1.6</v>
      </c>
      <c r="CT10" s="58">
        <f t="shared" si="8"/>
        <v>0.4</v>
      </c>
      <c r="CU10" s="58">
        <f t="shared" si="9"/>
        <v>0.4</v>
      </c>
    </row>
    <row r="11" spans="1:101" ht="12.75">
      <c r="A11" s="5" t="s">
        <v>6</v>
      </c>
      <c r="B11" s="5"/>
      <c r="C11" s="5">
        <v>14</v>
      </c>
      <c r="D11" s="5">
        <v>10</v>
      </c>
      <c r="E11" s="5">
        <v>14</v>
      </c>
      <c r="F11" s="5">
        <v>16</v>
      </c>
      <c r="G11" s="5">
        <v>20</v>
      </c>
      <c r="H11" s="5">
        <v>18</v>
      </c>
      <c r="I11" s="5">
        <v>18</v>
      </c>
      <c r="J11" s="5">
        <v>9</v>
      </c>
      <c r="K11" s="5">
        <v>16</v>
      </c>
      <c r="L11" s="5">
        <v>15</v>
      </c>
      <c r="M11" s="5">
        <v>9</v>
      </c>
      <c r="N11" s="5">
        <v>24</v>
      </c>
      <c r="O11" s="5">
        <v>23</v>
      </c>
      <c r="P11" s="5">
        <v>20</v>
      </c>
      <c r="Q11" s="43">
        <v>18</v>
      </c>
      <c r="R11" s="5">
        <v>14</v>
      </c>
      <c r="S11" s="5">
        <v>9</v>
      </c>
      <c r="T11" s="5">
        <v>12</v>
      </c>
      <c r="U11" s="5">
        <v>9</v>
      </c>
      <c r="V11" s="5">
        <v>19</v>
      </c>
      <c r="W11" s="5">
        <v>13</v>
      </c>
      <c r="X11" s="5">
        <v>13</v>
      </c>
      <c r="Y11" s="5">
        <v>14</v>
      </c>
      <c r="Z11" s="5">
        <v>11</v>
      </c>
      <c r="AA11" s="5">
        <v>7</v>
      </c>
      <c r="AB11" s="5">
        <v>8</v>
      </c>
      <c r="AC11" s="5">
        <v>9</v>
      </c>
      <c r="AD11" s="5">
        <v>17</v>
      </c>
      <c r="AE11" s="5">
        <v>11</v>
      </c>
      <c r="AF11" s="5">
        <v>12</v>
      </c>
      <c r="AG11" s="5">
        <v>5</v>
      </c>
      <c r="AH11" s="5">
        <v>14</v>
      </c>
      <c r="AI11" s="5">
        <v>12</v>
      </c>
      <c r="AJ11" s="5">
        <v>10</v>
      </c>
      <c r="AK11" s="5">
        <v>20</v>
      </c>
      <c r="AL11" s="5">
        <v>9</v>
      </c>
      <c r="AM11" s="5">
        <v>7</v>
      </c>
      <c r="AN11" s="5">
        <v>5</v>
      </c>
      <c r="AO11" s="5">
        <v>19</v>
      </c>
      <c r="AP11" s="5">
        <v>6</v>
      </c>
      <c r="AQ11" s="5">
        <v>4</v>
      </c>
      <c r="AR11" s="5">
        <v>4</v>
      </c>
      <c r="AS11" s="5">
        <v>9</v>
      </c>
      <c r="AT11" s="5">
        <v>2</v>
      </c>
      <c r="AU11" s="5">
        <v>8</v>
      </c>
      <c r="AV11" s="5">
        <v>10</v>
      </c>
      <c r="AW11" s="5">
        <v>5</v>
      </c>
      <c r="AX11" s="5">
        <v>9</v>
      </c>
      <c r="AY11" s="5">
        <v>0</v>
      </c>
      <c r="AZ11" s="5">
        <v>6</v>
      </c>
      <c r="BA11" s="5">
        <v>7</v>
      </c>
      <c r="BB11" s="5">
        <v>6</v>
      </c>
      <c r="BC11" s="5">
        <v>7</v>
      </c>
      <c r="BD11" s="5">
        <v>4</v>
      </c>
      <c r="BE11" s="5">
        <v>4</v>
      </c>
      <c r="BF11" s="5">
        <v>3</v>
      </c>
      <c r="BG11" s="5">
        <v>13</v>
      </c>
      <c r="BH11" s="5">
        <v>10</v>
      </c>
      <c r="BI11" s="5">
        <v>9</v>
      </c>
      <c r="BJ11" s="5">
        <v>7</v>
      </c>
      <c r="BK11" s="5">
        <v>14</v>
      </c>
      <c r="BL11" s="5">
        <v>6</v>
      </c>
      <c r="BM11" s="5">
        <v>5</v>
      </c>
      <c r="BN11" s="5">
        <v>5</v>
      </c>
      <c r="BO11" s="5">
        <v>4</v>
      </c>
      <c r="BP11" s="5">
        <v>0</v>
      </c>
      <c r="BQ11" s="5">
        <v>4</v>
      </c>
      <c r="BR11" s="5">
        <v>3</v>
      </c>
      <c r="BS11" s="5">
        <v>1</v>
      </c>
      <c r="BT11" s="5">
        <v>7</v>
      </c>
      <c r="BU11" s="5">
        <v>5</v>
      </c>
      <c r="BV11" s="5">
        <v>2</v>
      </c>
      <c r="BW11" s="5">
        <v>3</v>
      </c>
      <c r="BX11" s="5">
        <v>4</v>
      </c>
      <c r="BY11" s="5">
        <v>4</v>
      </c>
      <c r="BZ11" s="5">
        <v>0</v>
      </c>
      <c r="CA11" s="5">
        <v>14</v>
      </c>
      <c r="CB11" s="5">
        <v>10</v>
      </c>
      <c r="CC11" s="5">
        <v>3</v>
      </c>
      <c r="CD11" s="5">
        <v>2</v>
      </c>
      <c r="CE11" s="5">
        <v>11</v>
      </c>
      <c r="CF11" s="5">
        <v>7</v>
      </c>
      <c r="CG11" s="5">
        <v>2</v>
      </c>
      <c r="CH11" s="5">
        <v>8</v>
      </c>
      <c r="CI11" s="5">
        <v>2</v>
      </c>
      <c r="CJ11" s="5"/>
      <c r="CK11" s="28">
        <f t="shared" si="10"/>
        <v>5.5483870967741939</v>
      </c>
      <c r="CL11" s="6">
        <f t="shared" si="0"/>
        <v>11.296296296296296</v>
      </c>
      <c r="CM11" s="30">
        <f t="shared" si="1"/>
        <v>9.2857142857142865</v>
      </c>
      <c r="CN11" s="58">
        <f t="shared" si="2"/>
        <v>5.85</v>
      </c>
      <c r="CO11" s="58">
        <f t="shared" si="3"/>
        <v>5.1875</v>
      </c>
      <c r="CP11" s="58">
        <f t="shared" si="4"/>
        <v>7.8</v>
      </c>
      <c r="CQ11" s="58">
        <f t="shared" si="5"/>
        <v>7.4</v>
      </c>
      <c r="CR11" s="58">
        <f t="shared" si="6"/>
        <v>2.4</v>
      </c>
      <c r="CS11" s="58">
        <f t="shared" si="7"/>
        <v>4.2</v>
      </c>
      <c r="CT11" s="58">
        <f t="shared" si="8"/>
        <v>6.2</v>
      </c>
      <c r="CU11" s="58">
        <f t="shared" si="9"/>
        <v>6</v>
      </c>
    </row>
    <row r="12" spans="1:101" ht="12.75">
      <c r="A12" s="5" t="s">
        <v>7</v>
      </c>
      <c r="B12" s="5"/>
      <c r="C12" s="5">
        <v>18</v>
      </c>
      <c r="D12" s="5">
        <v>22</v>
      </c>
      <c r="E12" s="5">
        <v>15</v>
      </c>
      <c r="F12" s="5">
        <v>19</v>
      </c>
      <c r="G12" s="5">
        <v>22</v>
      </c>
      <c r="H12" s="5">
        <v>23</v>
      </c>
      <c r="I12" s="5">
        <v>18</v>
      </c>
      <c r="J12" s="5">
        <v>10</v>
      </c>
      <c r="K12" s="5">
        <v>22</v>
      </c>
      <c r="L12" s="5">
        <v>25</v>
      </c>
      <c r="M12" s="5">
        <v>22</v>
      </c>
      <c r="N12" s="5">
        <v>17</v>
      </c>
      <c r="O12" s="5">
        <v>26</v>
      </c>
      <c r="P12" s="5">
        <v>27</v>
      </c>
      <c r="Q12" s="43">
        <v>21</v>
      </c>
      <c r="R12" s="5">
        <v>16</v>
      </c>
      <c r="S12" s="5">
        <v>17</v>
      </c>
      <c r="T12" s="5">
        <v>17</v>
      </c>
      <c r="U12" s="5">
        <v>17</v>
      </c>
      <c r="V12" s="5">
        <v>25</v>
      </c>
      <c r="W12" s="5">
        <v>13</v>
      </c>
      <c r="X12" s="5">
        <v>14</v>
      </c>
      <c r="Y12" s="5">
        <v>17</v>
      </c>
      <c r="Z12" s="5">
        <v>20</v>
      </c>
      <c r="AA12" s="5">
        <v>14</v>
      </c>
      <c r="AB12" s="5">
        <v>16</v>
      </c>
      <c r="AC12" s="5">
        <v>21</v>
      </c>
      <c r="AD12" s="5">
        <v>22</v>
      </c>
      <c r="AE12" s="5">
        <v>14</v>
      </c>
      <c r="AF12" s="5">
        <v>24</v>
      </c>
      <c r="AG12" s="5">
        <v>14</v>
      </c>
      <c r="AH12" s="5">
        <v>18</v>
      </c>
      <c r="AI12" s="5">
        <v>17</v>
      </c>
      <c r="AJ12" s="5">
        <v>17</v>
      </c>
      <c r="AK12" s="5">
        <v>17</v>
      </c>
      <c r="AL12" s="5">
        <v>22</v>
      </c>
      <c r="AM12" s="5">
        <v>10</v>
      </c>
      <c r="AN12" s="5">
        <v>24</v>
      </c>
      <c r="AO12" s="5">
        <v>17</v>
      </c>
      <c r="AP12" s="5">
        <v>10</v>
      </c>
      <c r="AQ12" s="5">
        <v>24</v>
      </c>
      <c r="AR12" s="5">
        <v>17</v>
      </c>
      <c r="AS12" s="5">
        <v>12</v>
      </c>
      <c r="AT12" s="5">
        <v>19</v>
      </c>
      <c r="AU12" s="5">
        <v>18</v>
      </c>
      <c r="AV12" s="5">
        <v>16</v>
      </c>
      <c r="AW12" s="5">
        <v>16</v>
      </c>
      <c r="AX12" s="5">
        <v>16</v>
      </c>
      <c r="AY12" s="5">
        <v>12</v>
      </c>
      <c r="AZ12" s="5">
        <v>11</v>
      </c>
      <c r="BA12" s="5">
        <v>18</v>
      </c>
      <c r="BB12" s="5">
        <v>14</v>
      </c>
      <c r="BC12" s="5">
        <v>13</v>
      </c>
      <c r="BD12" s="5">
        <v>8</v>
      </c>
      <c r="BE12" s="5">
        <v>12</v>
      </c>
      <c r="BF12" s="5">
        <v>10</v>
      </c>
      <c r="BG12" s="5">
        <v>12</v>
      </c>
      <c r="BH12" s="5">
        <v>10</v>
      </c>
      <c r="BI12" s="5">
        <v>17</v>
      </c>
      <c r="BJ12" s="5">
        <v>23</v>
      </c>
      <c r="BK12" s="5">
        <v>21</v>
      </c>
      <c r="BL12" s="5">
        <v>6</v>
      </c>
      <c r="BM12" s="5">
        <v>13</v>
      </c>
      <c r="BN12" s="5">
        <v>12</v>
      </c>
      <c r="BO12" s="5">
        <v>14</v>
      </c>
      <c r="BP12" s="5">
        <v>16</v>
      </c>
      <c r="BQ12" s="5">
        <v>11</v>
      </c>
      <c r="BR12" s="5">
        <v>10</v>
      </c>
      <c r="BS12" s="5">
        <v>12</v>
      </c>
      <c r="BT12" s="5">
        <v>14</v>
      </c>
      <c r="BU12" s="5">
        <v>4</v>
      </c>
      <c r="BV12" s="5">
        <v>10</v>
      </c>
      <c r="BW12" s="5">
        <v>6</v>
      </c>
      <c r="BX12" s="5">
        <v>12</v>
      </c>
      <c r="BY12" s="5">
        <v>17</v>
      </c>
      <c r="BZ12" s="5">
        <v>13</v>
      </c>
      <c r="CA12" s="5">
        <v>13</v>
      </c>
      <c r="CB12" s="5">
        <v>19</v>
      </c>
      <c r="CC12" s="5">
        <v>8</v>
      </c>
      <c r="CD12" s="5">
        <v>8</v>
      </c>
      <c r="CE12" s="5">
        <v>15</v>
      </c>
      <c r="CF12" s="5">
        <v>11</v>
      </c>
      <c r="CG12" s="5">
        <v>2</v>
      </c>
      <c r="CH12" s="5">
        <v>13</v>
      </c>
      <c r="CI12" s="5">
        <v>10</v>
      </c>
      <c r="CJ12" s="5"/>
      <c r="CK12" s="28">
        <f t="shared" si="10"/>
        <v>12.064516129032258</v>
      </c>
      <c r="CL12" s="6">
        <f t="shared" si="0"/>
        <v>17.666666666666668</v>
      </c>
      <c r="CM12" s="30">
        <f t="shared" si="1"/>
        <v>15.69047619047619</v>
      </c>
      <c r="CN12" s="58">
        <f t="shared" si="2"/>
        <v>13.15</v>
      </c>
      <c r="CO12" s="58">
        <f t="shared" si="3"/>
        <v>11.0625</v>
      </c>
      <c r="CP12" s="58">
        <f t="shared" si="4"/>
        <v>12.2</v>
      </c>
      <c r="CQ12" s="58">
        <f t="shared" si="5"/>
        <v>15</v>
      </c>
      <c r="CR12" s="58">
        <f t="shared" si="6"/>
        <v>12.6</v>
      </c>
      <c r="CS12" s="58">
        <f t="shared" si="7"/>
        <v>9.1999999999999993</v>
      </c>
      <c r="CT12" s="58">
        <f t="shared" si="8"/>
        <v>14</v>
      </c>
      <c r="CU12" s="58">
        <f t="shared" si="9"/>
        <v>9.8000000000000007</v>
      </c>
    </row>
    <row r="13" spans="1:101" ht="12.75">
      <c r="A13" s="5" t="s">
        <v>8</v>
      </c>
      <c r="B13" s="5"/>
      <c r="C13" s="5">
        <v>26</v>
      </c>
      <c r="D13" s="5">
        <v>18</v>
      </c>
      <c r="E13" s="5">
        <v>22</v>
      </c>
      <c r="F13" s="5">
        <v>19</v>
      </c>
      <c r="G13" s="5">
        <v>22</v>
      </c>
      <c r="H13" s="5">
        <v>29</v>
      </c>
      <c r="I13" s="5">
        <v>22</v>
      </c>
      <c r="J13" s="5">
        <v>24</v>
      </c>
      <c r="K13" s="5">
        <v>22</v>
      </c>
      <c r="L13" s="5">
        <v>20</v>
      </c>
      <c r="M13" s="5">
        <v>18</v>
      </c>
      <c r="N13" s="5">
        <v>23</v>
      </c>
      <c r="O13" s="5">
        <v>18</v>
      </c>
      <c r="P13" s="5">
        <v>27</v>
      </c>
      <c r="Q13" s="43">
        <v>20</v>
      </c>
      <c r="R13" s="5">
        <v>24</v>
      </c>
      <c r="S13" s="5">
        <v>10</v>
      </c>
      <c r="T13" s="5">
        <v>15</v>
      </c>
      <c r="U13" s="5">
        <v>22</v>
      </c>
      <c r="V13" s="5">
        <v>21</v>
      </c>
      <c r="W13" s="5">
        <v>26</v>
      </c>
      <c r="X13" s="5">
        <v>21</v>
      </c>
      <c r="Y13" s="5">
        <v>19</v>
      </c>
      <c r="Z13" s="5">
        <v>18</v>
      </c>
      <c r="AA13" s="5">
        <v>18</v>
      </c>
      <c r="AB13" s="5">
        <v>21</v>
      </c>
      <c r="AC13" s="5">
        <v>22</v>
      </c>
      <c r="AD13" s="5">
        <v>21</v>
      </c>
      <c r="AE13" s="5">
        <v>20</v>
      </c>
      <c r="AF13" s="5">
        <v>19</v>
      </c>
      <c r="AG13" s="5">
        <v>10</v>
      </c>
      <c r="AH13" s="5">
        <v>17</v>
      </c>
      <c r="AI13" s="5">
        <v>13</v>
      </c>
      <c r="AJ13" s="5">
        <v>21</v>
      </c>
      <c r="AK13" s="5">
        <v>18</v>
      </c>
      <c r="AL13" s="5">
        <v>22</v>
      </c>
      <c r="AM13" s="5">
        <v>20</v>
      </c>
      <c r="AN13" s="5">
        <v>26</v>
      </c>
      <c r="AO13" s="5">
        <v>14</v>
      </c>
      <c r="AP13" s="5">
        <v>18</v>
      </c>
      <c r="AQ13" s="5">
        <v>14</v>
      </c>
      <c r="AR13" s="5">
        <v>20</v>
      </c>
      <c r="AS13" s="5">
        <v>14</v>
      </c>
      <c r="AT13" s="5">
        <v>23</v>
      </c>
      <c r="AU13" s="5">
        <v>17</v>
      </c>
      <c r="AV13" s="5">
        <v>16</v>
      </c>
      <c r="AW13" s="5">
        <v>10</v>
      </c>
      <c r="AX13" s="5">
        <v>16</v>
      </c>
      <c r="AY13" s="5">
        <v>17</v>
      </c>
      <c r="AZ13" s="5">
        <v>18</v>
      </c>
      <c r="BA13" s="5">
        <v>17</v>
      </c>
      <c r="BB13" s="5">
        <v>19</v>
      </c>
      <c r="BC13" s="5">
        <v>12</v>
      </c>
      <c r="BD13" s="5">
        <v>15</v>
      </c>
      <c r="BE13" s="5">
        <v>24</v>
      </c>
      <c r="BF13" s="5">
        <v>14</v>
      </c>
      <c r="BG13" s="5">
        <v>15</v>
      </c>
      <c r="BH13" s="5">
        <v>20</v>
      </c>
      <c r="BI13" s="5">
        <v>14</v>
      </c>
      <c r="BJ13" s="5">
        <v>19</v>
      </c>
      <c r="BK13" s="5">
        <v>17</v>
      </c>
      <c r="BL13" s="5">
        <v>18</v>
      </c>
      <c r="BM13" s="5">
        <v>13</v>
      </c>
      <c r="BN13" s="5">
        <v>19</v>
      </c>
      <c r="BO13" s="5">
        <v>13</v>
      </c>
      <c r="BP13" s="5">
        <v>21</v>
      </c>
      <c r="BQ13" s="5">
        <v>7</v>
      </c>
      <c r="BR13" s="5">
        <v>10</v>
      </c>
      <c r="BS13" s="5">
        <v>8</v>
      </c>
      <c r="BT13" s="5">
        <v>18</v>
      </c>
      <c r="BU13" s="5">
        <v>8</v>
      </c>
      <c r="BV13" s="5">
        <v>18</v>
      </c>
      <c r="BW13" s="5">
        <v>18</v>
      </c>
      <c r="BX13" s="5">
        <v>10</v>
      </c>
      <c r="BY13" s="5">
        <v>15</v>
      </c>
      <c r="BZ13" s="5">
        <v>9</v>
      </c>
      <c r="CA13" s="5">
        <v>12</v>
      </c>
      <c r="CB13" s="5">
        <v>15</v>
      </c>
      <c r="CC13" s="5">
        <v>17</v>
      </c>
      <c r="CD13" s="5">
        <v>18</v>
      </c>
      <c r="CE13" s="5">
        <v>14</v>
      </c>
      <c r="CF13" s="5">
        <v>18</v>
      </c>
      <c r="CG13" s="5">
        <v>16</v>
      </c>
      <c r="CH13" s="5">
        <v>19</v>
      </c>
      <c r="CI13" s="5">
        <v>12</v>
      </c>
      <c r="CJ13" s="5"/>
      <c r="CK13" s="28">
        <f t="shared" si="10"/>
        <v>15.129032258064516</v>
      </c>
      <c r="CL13" s="6">
        <f t="shared" si="0"/>
        <v>19.148148148148149</v>
      </c>
      <c r="CM13" s="30">
        <f t="shared" si="1"/>
        <v>17.75</v>
      </c>
      <c r="CN13" s="58">
        <f t="shared" si="2"/>
        <v>16.100000000000001</v>
      </c>
      <c r="CO13" s="58">
        <f t="shared" si="3"/>
        <v>14.5625</v>
      </c>
      <c r="CP13" s="58">
        <f t="shared" si="4"/>
        <v>17.399999999999999</v>
      </c>
      <c r="CQ13" s="58">
        <f t="shared" si="5"/>
        <v>17.2</v>
      </c>
      <c r="CR13" s="58">
        <f t="shared" si="6"/>
        <v>11.8</v>
      </c>
      <c r="CS13" s="58">
        <f t="shared" si="7"/>
        <v>14.4</v>
      </c>
      <c r="CT13" s="58">
        <f t="shared" si="8"/>
        <v>13.6</v>
      </c>
      <c r="CU13" s="58">
        <f t="shared" si="9"/>
        <v>17</v>
      </c>
    </row>
    <row r="14" spans="1:101" ht="12.75">
      <c r="A14" s="5" t="s">
        <v>9</v>
      </c>
      <c r="B14" s="5"/>
      <c r="C14" s="5">
        <v>23</v>
      </c>
      <c r="D14" s="5">
        <v>15</v>
      </c>
      <c r="E14" s="5">
        <v>10</v>
      </c>
      <c r="F14" s="5">
        <v>18</v>
      </c>
      <c r="G14" s="5">
        <v>17</v>
      </c>
      <c r="H14" s="5">
        <v>20</v>
      </c>
      <c r="I14" s="5">
        <v>20</v>
      </c>
      <c r="J14" s="5">
        <v>14</v>
      </c>
      <c r="K14" s="5">
        <v>16</v>
      </c>
      <c r="L14" s="5">
        <v>22</v>
      </c>
      <c r="M14" s="5">
        <v>20</v>
      </c>
      <c r="N14" s="5">
        <v>26</v>
      </c>
      <c r="O14" s="5">
        <v>17</v>
      </c>
      <c r="P14" s="5">
        <v>17</v>
      </c>
      <c r="Q14" s="43">
        <v>17</v>
      </c>
      <c r="R14" s="5">
        <v>17</v>
      </c>
      <c r="S14" s="5">
        <v>12</v>
      </c>
      <c r="T14" s="5">
        <v>15</v>
      </c>
      <c r="U14" s="5">
        <v>20</v>
      </c>
      <c r="V14" s="5">
        <v>20</v>
      </c>
      <c r="W14" s="5">
        <v>15</v>
      </c>
      <c r="X14" s="5">
        <v>11</v>
      </c>
      <c r="Y14" s="5">
        <v>19</v>
      </c>
      <c r="Z14" s="5">
        <v>8</v>
      </c>
      <c r="AA14" s="5">
        <v>21</v>
      </c>
      <c r="AB14" s="5">
        <v>14</v>
      </c>
      <c r="AC14" s="5">
        <v>15</v>
      </c>
      <c r="AD14" s="5">
        <v>22</v>
      </c>
      <c r="AE14" s="5">
        <v>18</v>
      </c>
      <c r="AF14" s="5">
        <v>19</v>
      </c>
      <c r="AG14" s="5">
        <v>13</v>
      </c>
      <c r="AH14" s="5">
        <v>19</v>
      </c>
      <c r="AI14" s="5">
        <v>14</v>
      </c>
      <c r="AJ14" s="5">
        <v>14</v>
      </c>
      <c r="AK14" s="5">
        <v>18</v>
      </c>
      <c r="AL14" s="5">
        <v>10</v>
      </c>
      <c r="AM14" s="5">
        <v>14</v>
      </c>
      <c r="AN14" s="5">
        <v>16</v>
      </c>
      <c r="AO14" s="5">
        <v>15</v>
      </c>
      <c r="AP14" s="5">
        <v>12</v>
      </c>
      <c r="AQ14" s="5">
        <v>20</v>
      </c>
      <c r="AR14" s="5">
        <v>12</v>
      </c>
      <c r="AS14" s="5">
        <v>11</v>
      </c>
      <c r="AT14" s="5">
        <v>10</v>
      </c>
      <c r="AU14" s="5">
        <v>10</v>
      </c>
      <c r="AV14" s="5">
        <v>10</v>
      </c>
      <c r="AW14" s="5">
        <v>10</v>
      </c>
      <c r="AX14" s="5">
        <v>12</v>
      </c>
      <c r="AY14" s="5">
        <v>12</v>
      </c>
      <c r="AZ14" s="5">
        <v>16</v>
      </c>
      <c r="BA14" s="5">
        <v>19</v>
      </c>
      <c r="BB14" s="5">
        <v>12</v>
      </c>
      <c r="BC14" s="5">
        <v>14</v>
      </c>
      <c r="BD14" s="5">
        <v>19</v>
      </c>
      <c r="BE14" s="5">
        <v>16</v>
      </c>
      <c r="BF14" s="5">
        <v>9</v>
      </c>
      <c r="BG14" s="5">
        <v>15</v>
      </c>
      <c r="BH14" s="5">
        <v>9</v>
      </c>
      <c r="BI14" s="5">
        <v>10</v>
      </c>
      <c r="BJ14" s="5">
        <v>8</v>
      </c>
      <c r="BK14" s="5">
        <v>16</v>
      </c>
      <c r="BL14" s="5">
        <v>12</v>
      </c>
      <c r="BM14" s="5">
        <v>8</v>
      </c>
      <c r="BN14" s="5">
        <v>12</v>
      </c>
      <c r="BO14" s="5">
        <v>15</v>
      </c>
      <c r="BP14" s="5">
        <v>13</v>
      </c>
      <c r="BQ14" s="5">
        <v>12</v>
      </c>
      <c r="BR14" s="5">
        <v>7</v>
      </c>
      <c r="BS14" s="5">
        <v>12</v>
      </c>
      <c r="BT14" s="5">
        <v>8</v>
      </c>
      <c r="BU14" s="5">
        <v>13</v>
      </c>
      <c r="BV14" s="5">
        <v>6</v>
      </c>
      <c r="BW14" s="5">
        <v>13</v>
      </c>
      <c r="BX14" s="5">
        <v>6</v>
      </c>
      <c r="BY14" s="5">
        <v>15</v>
      </c>
      <c r="BZ14" s="5">
        <v>10</v>
      </c>
      <c r="CA14" s="5">
        <v>9</v>
      </c>
      <c r="CB14" s="5">
        <v>4</v>
      </c>
      <c r="CC14" s="5">
        <v>5</v>
      </c>
      <c r="CD14" s="5">
        <v>17</v>
      </c>
      <c r="CE14" s="5">
        <v>6</v>
      </c>
      <c r="CF14" s="5">
        <v>6</v>
      </c>
      <c r="CG14" s="5">
        <v>13</v>
      </c>
      <c r="CH14" s="5">
        <v>9</v>
      </c>
      <c r="CI14" s="5">
        <v>10</v>
      </c>
      <c r="CJ14" s="5"/>
      <c r="CK14" s="28">
        <f t="shared" si="10"/>
        <v>10.451612903225806</v>
      </c>
      <c r="CL14" s="6">
        <f t="shared" si="0"/>
        <v>15.74074074074074</v>
      </c>
      <c r="CM14" s="30">
        <f t="shared" si="1"/>
        <v>13.857142857142858</v>
      </c>
      <c r="CN14" s="58">
        <f t="shared" si="2"/>
        <v>12.7</v>
      </c>
      <c r="CO14" s="58">
        <f t="shared" si="3"/>
        <v>9.5</v>
      </c>
      <c r="CP14" s="58">
        <f t="shared" si="4"/>
        <v>11.8</v>
      </c>
      <c r="CQ14" s="58">
        <f t="shared" si="5"/>
        <v>11.2</v>
      </c>
      <c r="CR14" s="58">
        <f t="shared" si="6"/>
        <v>11.8</v>
      </c>
      <c r="CS14" s="58">
        <f t="shared" si="7"/>
        <v>9.1999999999999993</v>
      </c>
      <c r="CT14" s="58">
        <f t="shared" si="8"/>
        <v>8.6</v>
      </c>
      <c r="CU14" s="58">
        <f t="shared" si="9"/>
        <v>10.199999999999999</v>
      </c>
    </row>
    <row r="15" spans="1:101" ht="12.75">
      <c r="A15" s="5" t="s">
        <v>10</v>
      </c>
      <c r="B15" s="5"/>
      <c r="C15" s="5">
        <v>8</v>
      </c>
      <c r="D15" s="5">
        <v>11</v>
      </c>
      <c r="E15" s="5">
        <v>10</v>
      </c>
      <c r="F15" s="5">
        <v>17</v>
      </c>
      <c r="G15" s="5">
        <v>18</v>
      </c>
      <c r="H15" s="5">
        <v>12</v>
      </c>
      <c r="I15" s="5">
        <v>10</v>
      </c>
      <c r="J15" s="5">
        <v>9</v>
      </c>
      <c r="K15" s="5">
        <v>7</v>
      </c>
      <c r="L15" s="5">
        <v>12</v>
      </c>
      <c r="M15" s="5">
        <v>14</v>
      </c>
      <c r="N15" s="5">
        <v>10</v>
      </c>
      <c r="O15" s="5">
        <v>15</v>
      </c>
      <c r="P15" s="5">
        <v>11</v>
      </c>
      <c r="Q15" s="43">
        <v>12</v>
      </c>
      <c r="R15" s="5">
        <v>18</v>
      </c>
      <c r="S15" s="5">
        <v>12</v>
      </c>
      <c r="T15" s="5">
        <v>14</v>
      </c>
      <c r="U15" s="5">
        <v>11</v>
      </c>
      <c r="V15" s="5">
        <v>21</v>
      </c>
      <c r="W15" s="5">
        <v>14</v>
      </c>
      <c r="X15" s="5">
        <v>8</v>
      </c>
      <c r="Y15" s="5">
        <v>19</v>
      </c>
      <c r="Z15" s="5">
        <v>14</v>
      </c>
      <c r="AA15" s="5">
        <v>15</v>
      </c>
      <c r="AB15" s="5">
        <v>15</v>
      </c>
      <c r="AC15" s="5">
        <v>21</v>
      </c>
      <c r="AD15" s="5">
        <v>12</v>
      </c>
      <c r="AE15" s="5">
        <v>17</v>
      </c>
      <c r="AF15" s="5">
        <v>10</v>
      </c>
      <c r="AG15" s="5">
        <v>11</v>
      </c>
      <c r="AH15" s="5">
        <v>6</v>
      </c>
      <c r="AI15" s="5">
        <v>10</v>
      </c>
      <c r="AJ15" s="5">
        <v>14</v>
      </c>
      <c r="AK15" s="5">
        <v>9</v>
      </c>
      <c r="AL15" s="5">
        <v>9</v>
      </c>
      <c r="AM15" s="5">
        <v>13</v>
      </c>
      <c r="AN15" s="5">
        <v>5</v>
      </c>
      <c r="AO15" s="5">
        <v>4</v>
      </c>
      <c r="AP15" s="5">
        <v>8</v>
      </c>
      <c r="AQ15" s="5">
        <v>4</v>
      </c>
      <c r="AR15" s="5">
        <v>3</v>
      </c>
      <c r="AS15" s="5">
        <v>3</v>
      </c>
      <c r="AT15" s="5">
        <v>7</v>
      </c>
      <c r="AU15" s="5">
        <v>4</v>
      </c>
      <c r="AV15" s="5">
        <v>13</v>
      </c>
      <c r="AW15" s="5">
        <v>5</v>
      </c>
      <c r="AX15" s="5">
        <v>0</v>
      </c>
      <c r="AY15" s="5">
        <v>0</v>
      </c>
      <c r="AZ15" s="5">
        <v>10</v>
      </c>
      <c r="BA15" s="5">
        <v>12</v>
      </c>
      <c r="BB15" s="5">
        <v>6</v>
      </c>
      <c r="BC15" s="5">
        <v>7</v>
      </c>
      <c r="BD15" s="5"/>
      <c r="BE15" s="5">
        <v>9</v>
      </c>
      <c r="BF15" s="5">
        <v>2</v>
      </c>
      <c r="BG15" s="5">
        <v>3</v>
      </c>
      <c r="BH15" s="5">
        <v>4</v>
      </c>
      <c r="BI15" s="5">
        <v>10</v>
      </c>
      <c r="BJ15" s="5">
        <v>0</v>
      </c>
      <c r="BK15" s="5">
        <v>6</v>
      </c>
      <c r="BL15" s="5">
        <v>4</v>
      </c>
      <c r="BM15" s="5">
        <v>4</v>
      </c>
      <c r="BN15" s="5">
        <v>6</v>
      </c>
      <c r="BO15" s="5">
        <v>3</v>
      </c>
      <c r="BP15" s="5">
        <v>6</v>
      </c>
      <c r="BQ15" s="5">
        <v>5</v>
      </c>
      <c r="BR15" s="5">
        <v>6</v>
      </c>
      <c r="BS15" s="5">
        <v>3</v>
      </c>
      <c r="BT15" s="5">
        <v>1</v>
      </c>
      <c r="BU15" s="5">
        <v>3</v>
      </c>
      <c r="BV15" s="5">
        <v>1</v>
      </c>
      <c r="BW15" s="5">
        <v>8</v>
      </c>
      <c r="BX15" s="5">
        <v>4</v>
      </c>
      <c r="BY15" s="5">
        <v>3</v>
      </c>
      <c r="BZ15" s="5">
        <v>5</v>
      </c>
      <c r="CA15" s="5">
        <v>0</v>
      </c>
      <c r="CB15" s="5">
        <v>9</v>
      </c>
      <c r="CC15" s="5">
        <v>1</v>
      </c>
      <c r="CD15" s="5">
        <v>9</v>
      </c>
      <c r="CE15" s="5">
        <v>11</v>
      </c>
      <c r="CF15" s="5">
        <v>4</v>
      </c>
      <c r="CG15" s="5">
        <v>2</v>
      </c>
      <c r="CH15" s="5">
        <v>6</v>
      </c>
      <c r="CI15" s="5">
        <v>7</v>
      </c>
      <c r="CJ15" s="5"/>
      <c r="CK15" s="28">
        <f t="shared" si="10"/>
        <v>4.67741935483871</v>
      </c>
      <c r="CL15" s="6">
        <f t="shared" si="0"/>
        <v>10.566037735849056</v>
      </c>
      <c r="CM15" s="30">
        <f t="shared" si="1"/>
        <v>8.4096385542168672</v>
      </c>
      <c r="CN15" s="58">
        <f t="shared" si="2"/>
        <v>5.4210526315789478</v>
      </c>
      <c r="CO15" s="58">
        <f t="shared" si="3"/>
        <v>4.375</v>
      </c>
      <c r="CP15" s="58">
        <f t="shared" si="4"/>
        <v>5.6</v>
      </c>
      <c r="CQ15" s="58">
        <f t="shared" si="5"/>
        <v>4</v>
      </c>
      <c r="CR15" s="58">
        <f t="shared" si="6"/>
        <v>4.5999999999999996</v>
      </c>
      <c r="CS15" s="58">
        <f t="shared" si="7"/>
        <v>3.4</v>
      </c>
      <c r="CT15" s="58">
        <f t="shared" si="8"/>
        <v>3.6</v>
      </c>
      <c r="CU15" s="58">
        <f t="shared" si="9"/>
        <v>6.4</v>
      </c>
    </row>
    <row r="16" spans="1:101" ht="12.75">
      <c r="A16" s="5" t="s">
        <v>11</v>
      </c>
      <c r="B16" s="5"/>
      <c r="C16" s="5">
        <v>1</v>
      </c>
      <c r="D16" s="5">
        <v>5</v>
      </c>
      <c r="E16" s="5">
        <v>0</v>
      </c>
      <c r="F16" s="5">
        <v>5</v>
      </c>
      <c r="G16" s="5">
        <v>7</v>
      </c>
      <c r="H16" s="5">
        <v>14</v>
      </c>
      <c r="I16" s="5">
        <v>10</v>
      </c>
      <c r="J16" s="5">
        <v>12</v>
      </c>
      <c r="K16" s="5">
        <v>2</v>
      </c>
      <c r="L16" s="5">
        <v>7</v>
      </c>
      <c r="M16" s="5">
        <v>8</v>
      </c>
      <c r="N16" s="5">
        <v>5</v>
      </c>
      <c r="O16" s="5">
        <v>9</v>
      </c>
      <c r="P16" s="5">
        <v>15</v>
      </c>
      <c r="Q16" s="43">
        <v>7</v>
      </c>
      <c r="R16" s="5">
        <v>3</v>
      </c>
      <c r="S16" s="5">
        <v>6</v>
      </c>
      <c r="T16" s="5">
        <v>7</v>
      </c>
      <c r="U16" s="5">
        <v>7</v>
      </c>
      <c r="V16" s="5">
        <v>6</v>
      </c>
      <c r="W16" s="5">
        <v>5</v>
      </c>
      <c r="X16" s="5">
        <v>5</v>
      </c>
      <c r="Y16" s="5">
        <v>16</v>
      </c>
      <c r="Z16" s="5">
        <v>4</v>
      </c>
      <c r="AA16" s="5">
        <v>5</v>
      </c>
      <c r="AB16" s="5">
        <v>10</v>
      </c>
      <c r="AC16" s="5">
        <v>5</v>
      </c>
      <c r="AD16" s="5">
        <v>11</v>
      </c>
      <c r="AE16" s="5">
        <v>1</v>
      </c>
      <c r="AF16" s="5">
        <v>2</v>
      </c>
      <c r="AG16" s="5">
        <v>1</v>
      </c>
      <c r="AH16" s="5">
        <v>2</v>
      </c>
      <c r="AI16" s="5">
        <v>5</v>
      </c>
      <c r="AJ16" s="5">
        <v>12</v>
      </c>
      <c r="AK16" s="5">
        <v>6</v>
      </c>
      <c r="AL16" s="5">
        <v>2</v>
      </c>
      <c r="AM16" s="5">
        <v>5</v>
      </c>
      <c r="AN16" s="5">
        <v>5</v>
      </c>
      <c r="AO16" s="5">
        <v>1</v>
      </c>
      <c r="AP16" s="5">
        <v>1</v>
      </c>
      <c r="AQ16" s="5">
        <v>2</v>
      </c>
      <c r="AR16" s="5">
        <v>2</v>
      </c>
      <c r="AS16" s="5">
        <v>0</v>
      </c>
      <c r="AT16" s="5">
        <v>1</v>
      </c>
      <c r="AU16" s="5">
        <v>3</v>
      </c>
      <c r="AV16" s="5">
        <v>1</v>
      </c>
      <c r="AW16" s="5">
        <v>4</v>
      </c>
      <c r="AX16" s="5">
        <v>0</v>
      </c>
      <c r="AY16" s="5">
        <v>0</v>
      </c>
      <c r="AZ16" s="5">
        <v>1</v>
      </c>
      <c r="BA16" s="5">
        <v>6</v>
      </c>
      <c r="BB16" s="5">
        <v>0</v>
      </c>
      <c r="BC16" s="5">
        <v>5</v>
      </c>
      <c r="BD16" s="5"/>
      <c r="BE16" s="5">
        <v>0</v>
      </c>
      <c r="BF16" s="5">
        <v>5</v>
      </c>
      <c r="BG16" s="5">
        <v>2</v>
      </c>
      <c r="BH16" s="5">
        <v>1</v>
      </c>
      <c r="BI16" s="5">
        <v>2</v>
      </c>
      <c r="BJ16" s="5">
        <v>4</v>
      </c>
      <c r="BK16" s="5">
        <v>2</v>
      </c>
      <c r="BL16" s="5">
        <v>0</v>
      </c>
      <c r="BM16" s="5">
        <v>2</v>
      </c>
      <c r="BN16" s="5">
        <v>1</v>
      </c>
      <c r="BO16" s="5">
        <v>0</v>
      </c>
      <c r="BP16" s="5">
        <v>4</v>
      </c>
      <c r="BQ16" s="5">
        <v>0</v>
      </c>
      <c r="BR16" s="5">
        <v>1</v>
      </c>
      <c r="BS16" s="5">
        <v>1</v>
      </c>
      <c r="BT16" s="5">
        <v>2</v>
      </c>
      <c r="BU16" s="5">
        <v>6</v>
      </c>
      <c r="BV16" s="5">
        <v>5</v>
      </c>
      <c r="BW16" s="5">
        <v>2</v>
      </c>
      <c r="BX16" s="5">
        <v>2</v>
      </c>
      <c r="BY16" s="5">
        <v>2</v>
      </c>
      <c r="BZ16" s="5">
        <v>3</v>
      </c>
      <c r="CA16" s="5">
        <v>1</v>
      </c>
      <c r="CB16" s="5">
        <v>2</v>
      </c>
      <c r="CC16" s="5">
        <v>1</v>
      </c>
      <c r="CD16" s="5">
        <v>2</v>
      </c>
      <c r="CE16" s="5">
        <v>5</v>
      </c>
      <c r="CF16" s="5">
        <v>1</v>
      </c>
      <c r="CG16" s="5">
        <v>2</v>
      </c>
      <c r="CH16" s="5">
        <v>3</v>
      </c>
      <c r="CI16" s="5">
        <v>2</v>
      </c>
      <c r="CJ16" s="5"/>
      <c r="CK16" s="28">
        <f t="shared" si="10"/>
        <v>2.129032258064516</v>
      </c>
      <c r="CL16" s="6">
        <f t="shared" si="0"/>
        <v>5</v>
      </c>
      <c r="CM16" s="30">
        <f t="shared" si="1"/>
        <v>3.963855421686747</v>
      </c>
      <c r="CN16" s="58">
        <f t="shared" si="2"/>
        <v>1.8947368421052631</v>
      </c>
      <c r="CO16" s="58">
        <f t="shared" si="3"/>
        <v>2.5</v>
      </c>
      <c r="CP16" s="66">
        <f t="shared" si="4"/>
        <v>2</v>
      </c>
      <c r="CQ16" s="66">
        <f t="shared" si="5"/>
        <v>1.8</v>
      </c>
      <c r="CR16" s="66">
        <f t="shared" si="6"/>
        <v>1.2</v>
      </c>
      <c r="CS16" s="66">
        <f t="shared" si="7"/>
        <v>3.4</v>
      </c>
      <c r="CT16" s="66">
        <f t="shared" si="8"/>
        <v>1.8</v>
      </c>
      <c r="CU16" s="66">
        <f t="shared" si="9"/>
        <v>2.6</v>
      </c>
      <c r="CV16" s="66">
        <f>AVERAGE(BE16:BS16)</f>
        <v>1.6666666666666667</v>
      </c>
      <c r="CW16" s="66">
        <f>AVERAGE(BT16:CI16)</f>
        <v>2.5625</v>
      </c>
    </row>
    <row r="17" spans="1:101" ht="12.75">
      <c r="A17" s="5" t="s">
        <v>12</v>
      </c>
      <c r="B17" s="5"/>
      <c r="C17" s="5">
        <v>0</v>
      </c>
      <c r="D17" s="5">
        <v>2</v>
      </c>
      <c r="E17" s="5">
        <v>0</v>
      </c>
      <c r="F17" s="5">
        <v>6</v>
      </c>
      <c r="G17" s="5">
        <v>1</v>
      </c>
      <c r="H17" s="5">
        <v>1</v>
      </c>
      <c r="I17" s="5">
        <v>0</v>
      </c>
      <c r="J17" s="5">
        <v>2</v>
      </c>
      <c r="K17" s="5">
        <v>2</v>
      </c>
      <c r="L17" s="5">
        <v>1</v>
      </c>
      <c r="M17" s="5">
        <v>3</v>
      </c>
      <c r="N17" s="5">
        <v>1</v>
      </c>
      <c r="O17" s="5">
        <v>3</v>
      </c>
      <c r="P17" s="5">
        <v>5</v>
      </c>
      <c r="Q17" s="5"/>
      <c r="R17" s="5">
        <v>4</v>
      </c>
      <c r="S17" s="5">
        <v>0</v>
      </c>
      <c r="T17" s="5">
        <v>5</v>
      </c>
      <c r="U17" s="5">
        <v>2</v>
      </c>
      <c r="V17" s="5">
        <v>1</v>
      </c>
      <c r="W17" s="5">
        <v>1</v>
      </c>
      <c r="X17" s="5">
        <v>0</v>
      </c>
      <c r="Y17" s="5">
        <v>1</v>
      </c>
      <c r="Z17" s="5">
        <v>0</v>
      </c>
      <c r="AA17" s="5">
        <v>0</v>
      </c>
      <c r="AB17" s="5">
        <v>5</v>
      </c>
      <c r="AC17" s="5">
        <v>3</v>
      </c>
      <c r="AD17" s="5">
        <v>1</v>
      </c>
      <c r="AE17" s="5">
        <v>0</v>
      </c>
      <c r="AF17" s="5">
        <v>3</v>
      </c>
      <c r="AG17" s="5">
        <v>0</v>
      </c>
      <c r="AH17" s="5">
        <v>2</v>
      </c>
      <c r="AI17" s="5">
        <v>1</v>
      </c>
      <c r="AJ17" s="5">
        <v>2</v>
      </c>
      <c r="AK17" s="5">
        <v>2</v>
      </c>
      <c r="AL17" s="5">
        <v>0</v>
      </c>
      <c r="AM17" s="5">
        <v>0</v>
      </c>
      <c r="AN17" s="5">
        <v>1</v>
      </c>
      <c r="AO17" s="5">
        <v>0</v>
      </c>
      <c r="AP17" s="5">
        <v>0</v>
      </c>
      <c r="AQ17" s="5">
        <v>0</v>
      </c>
      <c r="AR17" s="5">
        <v>0</v>
      </c>
      <c r="AS17" s="5">
        <v>0</v>
      </c>
      <c r="AT17" s="5">
        <v>0</v>
      </c>
      <c r="AU17" s="5">
        <v>0</v>
      </c>
      <c r="AV17" s="5">
        <v>2</v>
      </c>
      <c r="AW17" s="5">
        <v>0</v>
      </c>
      <c r="AX17" s="5">
        <v>0</v>
      </c>
      <c r="AY17" s="5">
        <v>1</v>
      </c>
      <c r="AZ17" s="5">
        <v>0</v>
      </c>
      <c r="BA17" s="5">
        <v>0</v>
      </c>
      <c r="BB17" s="5">
        <v>0</v>
      </c>
      <c r="BC17" s="5">
        <v>0</v>
      </c>
      <c r="BD17" s="5"/>
      <c r="BE17" s="5">
        <v>0</v>
      </c>
      <c r="BF17" s="5">
        <v>0</v>
      </c>
      <c r="BG17" s="5">
        <v>0</v>
      </c>
      <c r="BH17" s="5">
        <v>0</v>
      </c>
      <c r="BI17" s="5">
        <v>0</v>
      </c>
      <c r="BJ17" s="5">
        <v>0</v>
      </c>
      <c r="BK17" s="5">
        <v>0</v>
      </c>
      <c r="BL17" s="5">
        <v>1</v>
      </c>
      <c r="BM17" s="5">
        <v>0</v>
      </c>
      <c r="BN17" s="5">
        <v>1</v>
      </c>
      <c r="BO17" s="5">
        <v>0</v>
      </c>
      <c r="BP17" s="5">
        <v>1</v>
      </c>
      <c r="BQ17" s="5">
        <v>0</v>
      </c>
      <c r="BR17" s="5">
        <v>0</v>
      </c>
      <c r="BS17" s="5">
        <v>1</v>
      </c>
      <c r="BT17" s="5">
        <v>0</v>
      </c>
      <c r="BU17" s="5">
        <v>2</v>
      </c>
      <c r="BV17" s="5">
        <v>1</v>
      </c>
      <c r="BW17" s="5">
        <v>0</v>
      </c>
      <c r="BX17" s="5">
        <v>0</v>
      </c>
      <c r="BY17" s="5">
        <v>1</v>
      </c>
      <c r="BZ17" s="5">
        <v>0</v>
      </c>
      <c r="CA17" s="5">
        <v>0</v>
      </c>
      <c r="CB17" s="5">
        <v>0</v>
      </c>
      <c r="CC17" s="5">
        <v>0</v>
      </c>
      <c r="CD17" s="5">
        <v>1</v>
      </c>
      <c r="CE17" s="5">
        <v>2</v>
      </c>
      <c r="CF17" s="5">
        <v>0</v>
      </c>
      <c r="CG17" s="5">
        <v>1</v>
      </c>
      <c r="CH17" s="5">
        <v>3</v>
      </c>
      <c r="CI17" s="5">
        <v>1</v>
      </c>
      <c r="CJ17" s="5"/>
      <c r="CK17" s="28">
        <f t="shared" si="10"/>
        <v>0.5161290322580645</v>
      </c>
      <c r="CL17" s="6">
        <f t="shared" si="0"/>
        <v>1.2307692307692308</v>
      </c>
      <c r="CM17" s="30">
        <f t="shared" si="1"/>
        <v>0.96341463414634143</v>
      </c>
      <c r="CN17" s="58">
        <f t="shared" si="2"/>
        <v>0.21052631578947367</v>
      </c>
      <c r="CO17" s="58">
        <f t="shared" si="3"/>
        <v>0.75</v>
      </c>
      <c r="CP17" s="66">
        <f t="shared" si="4"/>
        <v>0</v>
      </c>
      <c r="CQ17" s="66">
        <f t="shared" si="5"/>
        <v>0.4</v>
      </c>
      <c r="CR17" s="66">
        <f t="shared" si="6"/>
        <v>0.4</v>
      </c>
      <c r="CS17" s="66">
        <f t="shared" si="7"/>
        <v>0.6</v>
      </c>
      <c r="CT17" s="66">
        <f t="shared" si="8"/>
        <v>0.2</v>
      </c>
      <c r="CU17" s="66">
        <f t="shared" si="9"/>
        <v>1.4</v>
      </c>
      <c r="CV17" s="66">
        <f>AVERAGE(BE17:BS17)</f>
        <v>0.26666666666666666</v>
      </c>
      <c r="CW17" s="66">
        <f>AVERAGE(BT17:CI17)</f>
        <v>0.75</v>
      </c>
    </row>
    <row r="18" spans="1:101" ht="12.75">
      <c r="A18" s="5" t="s">
        <v>13</v>
      </c>
      <c r="B18" s="5"/>
      <c r="C18" s="5">
        <v>0</v>
      </c>
      <c r="D18" s="5">
        <v>0</v>
      </c>
      <c r="E18" s="5">
        <v>0</v>
      </c>
      <c r="F18" s="5">
        <v>0</v>
      </c>
      <c r="G18" s="5">
        <v>0</v>
      </c>
      <c r="H18" s="5">
        <v>0</v>
      </c>
      <c r="I18" s="5">
        <v>0</v>
      </c>
      <c r="J18" s="5">
        <v>0</v>
      </c>
      <c r="K18" s="5">
        <v>0</v>
      </c>
      <c r="L18" s="5">
        <v>1</v>
      </c>
      <c r="M18" s="5">
        <v>2</v>
      </c>
      <c r="N18" s="5">
        <v>2</v>
      </c>
      <c r="O18" s="5">
        <v>7</v>
      </c>
      <c r="P18" s="5">
        <v>7</v>
      </c>
      <c r="Q18" s="5"/>
      <c r="R18" s="5">
        <v>0</v>
      </c>
      <c r="S18" s="5">
        <v>0</v>
      </c>
      <c r="T18" s="5">
        <v>0</v>
      </c>
      <c r="U18" s="5">
        <v>0</v>
      </c>
      <c r="V18" s="5">
        <v>2</v>
      </c>
      <c r="W18" s="5">
        <v>0</v>
      </c>
      <c r="X18" s="5">
        <v>0</v>
      </c>
      <c r="Y18" s="5">
        <v>0</v>
      </c>
      <c r="Z18" s="5">
        <v>2</v>
      </c>
      <c r="AA18" s="5">
        <v>0</v>
      </c>
      <c r="AB18" s="5">
        <v>5</v>
      </c>
      <c r="AC18" s="5">
        <v>0</v>
      </c>
      <c r="AD18" s="5">
        <v>0</v>
      </c>
      <c r="AE18" s="5">
        <v>3</v>
      </c>
      <c r="AF18" s="5">
        <v>0</v>
      </c>
      <c r="AG18" s="5">
        <v>0</v>
      </c>
      <c r="AH18" s="5">
        <v>0</v>
      </c>
      <c r="AI18" s="5">
        <v>0</v>
      </c>
      <c r="AJ18" s="5">
        <v>0</v>
      </c>
      <c r="AK18" s="5">
        <v>0</v>
      </c>
      <c r="AL18" s="5">
        <v>0</v>
      </c>
      <c r="AM18" s="5">
        <v>0</v>
      </c>
      <c r="AN18" s="5">
        <v>0</v>
      </c>
      <c r="AO18" s="5">
        <v>0</v>
      </c>
      <c r="AP18" s="5">
        <v>0</v>
      </c>
      <c r="AQ18" s="5">
        <v>0</v>
      </c>
      <c r="AR18" s="5">
        <v>0</v>
      </c>
      <c r="AS18" s="5">
        <v>0</v>
      </c>
      <c r="AT18" s="5">
        <v>0</v>
      </c>
      <c r="AU18" s="5">
        <v>0</v>
      </c>
      <c r="AV18" s="5">
        <v>0</v>
      </c>
      <c r="AW18" s="5">
        <v>0</v>
      </c>
      <c r="AX18" s="5"/>
      <c r="AY18" s="5">
        <v>0</v>
      </c>
      <c r="AZ18" s="5">
        <v>0</v>
      </c>
      <c r="BA18" s="5">
        <v>0</v>
      </c>
      <c r="BB18" s="5">
        <v>0</v>
      </c>
      <c r="BC18" s="5">
        <v>0</v>
      </c>
      <c r="BD18" s="5"/>
      <c r="BE18" s="5">
        <v>0</v>
      </c>
      <c r="BF18" s="5">
        <v>0</v>
      </c>
      <c r="BG18" s="5">
        <v>0</v>
      </c>
      <c r="BH18" s="5">
        <v>3</v>
      </c>
      <c r="BI18" s="5">
        <v>0</v>
      </c>
      <c r="BJ18" s="5">
        <v>0</v>
      </c>
      <c r="BK18" s="5">
        <v>0</v>
      </c>
      <c r="BL18" s="5">
        <v>0</v>
      </c>
      <c r="BM18" s="5">
        <v>0</v>
      </c>
      <c r="BN18" s="5">
        <v>0</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5">
        <v>0</v>
      </c>
      <c r="CJ18" s="5"/>
      <c r="CK18" s="28">
        <f t="shared" si="10"/>
        <v>9.6774193548387094E-2</v>
      </c>
      <c r="CL18" s="6">
        <f t="shared" si="0"/>
        <v>0.60784313725490191</v>
      </c>
      <c r="CM18" s="30">
        <f t="shared" si="1"/>
        <v>0.41975308641975306</v>
      </c>
      <c r="CN18" s="58">
        <f t="shared" si="2"/>
        <v>0.15789473684210525</v>
      </c>
      <c r="CO18" s="58">
        <f t="shared" si="3"/>
        <v>0</v>
      </c>
      <c r="CP18" s="66">
        <f t="shared" si="4"/>
        <v>0.6</v>
      </c>
      <c r="CQ18" s="66">
        <f t="shared" si="5"/>
        <v>0</v>
      </c>
      <c r="CR18" s="66">
        <f t="shared" si="6"/>
        <v>0</v>
      </c>
      <c r="CS18" s="66">
        <f t="shared" si="7"/>
        <v>0</v>
      </c>
      <c r="CT18" s="66">
        <f t="shared" si="8"/>
        <v>0</v>
      </c>
      <c r="CU18" s="66">
        <f t="shared" si="9"/>
        <v>0</v>
      </c>
      <c r="CV18" s="66"/>
      <c r="CW18" s="66"/>
    </row>
    <row r="19" spans="1:101" ht="12.75">
      <c r="A19" s="5" t="s">
        <v>14</v>
      </c>
      <c r="B19" s="5"/>
      <c r="C19" s="5">
        <f t="shared" ref="C19:AP19" si="11">SUM(C7:C18)</f>
        <v>93</v>
      </c>
      <c r="D19" s="5">
        <f t="shared" si="11"/>
        <v>87</v>
      </c>
      <c r="E19" s="5">
        <f t="shared" si="11"/>
        <v>72</v>
      </c>
      <c r="F19" s="5">
        <f t="shared" si="11"/>
        <v>100</v>
      </c>
      <c r="G19" s="5">
        <f t="shared" si="11"/>
        <v>114</v>
      </c>
      <c r="H19" s="5">
        <f t="shared" si="11"/>
        <v>135</v>
      </c>
      <c r="I19" s="5">
        <f t="shared" si="11"/>
        <v>98</v>
      </c>
      <c r="J19" s="5">
        <f t="shared" si="11"/>
        <v>84</v>
      </c>
      <c r="K19" s="5">
        <f t="shared" si="11"/>
        <v>96</v>
      </c>
      <c r="L19" s="5">
        <f t="shared" si="11"/>
        <v>112</v>
      </c>
      <c r="M19" s="5">
        <f t="shared" si="11"/>
        <v>109</v>
      </c>
      <c r="N19" s="5">
        <f t="shared" si="11"/>
        <v>128</v>
      </c>
      <c r="O19" s="5">
        <f t="shared" si="11"/>
        <v>126</v>
      </c>
      <c r="P19" s="5">
        <f t="shared" si="11"/>
        <v>147</v>
      </c>
      <c r="Q19" s="5">
        <v>121</v>
      </c>
      <c r="R19" s="5">
        <f t="shared" si="11"/>
        <v>98</v>
      </c>
      <c r="S19" s="5">
        <f t="shared" si="11"/>
        <v>70</v>
      </c>
      <c r="T19" s="5">
        <f t="shared" si="11"/>
        <v>101</v>
      </c>
      <c r="U19" s="5">
        <f t="shared" si="11"/>
        <v>97</v>
      </c>
      <c r="V19" s="5">
        <f t="shared" si="11"/>
        <v>122</v>
      </c>
      <c r="W19" s="5">
        <f t="shared" si="11"/>
        <v>94</v>
      </c>
      <c r="X19" s="5">
        <f t="shared" si="11"/>
        <v>81</v>
      </c>
      <c r="Y19" s="5">
        <f t="shared" si="11"/>
        <v>116</v>
      </c>
      <c r="Z19" s="5">
        <f t="shared" si="11"/>
        <v>83</v>
      </c>
      <c r="AA19" s="5">
        <f t="shared" si="11"/>
        <v>84</v>
      </c>
      <c r="AB19" s="5">
        <f t="shared" si="11"/>
        <v>96</v>
      </c>
      <c r="AC19" s="5">
        <f t="shared" si="11"/>
        <v>109</v>
      </c>
      <c r="AD19" s="5">
        <f t="shared" si="11"/>
        <v>113</v>
      </c>
      <c r="AE19" s="5">
        <f t="shared" si="11"/>
        <v>92</v>
      </c>
      <c r="AF19" s="5">
        <f t="shared" si="11"/>
        <v>94</v>
      </c>
      <c r="AG19" s="5">
        <f t="shared" si="11"/>
        <v>57</v>
      </c>
      <c r="AH19" s="5">
        <f t="shared" si="11"/>
        <v>80</v>
      </c>
      <c r="AI19" s="5">
        <f t="shared" si="11"/>
        <v>78</v>
      </c>
      <c r="AJ19" s="5">
        <f t="shared" si="11"/>
        <v>92</v>
      </c>
      <c r="AK19" s="5">
        <f t="shared" si="11"/>
        <v>90</v>
      </c>
      <c r="AL19" s="5">
        <f t="shared" si="11"/>
        <v>75</v>
      </c>
      <c r="AM19" s="5">
        <f t="shared" si="11"/>
        <v>71</v>
      </c>
      <c r="AN19" s="5">
        <f t="shared" si="11"/>
        <v>86</v>
      </c>
      <c r="AO19" s="5">
        <f t="shared" si="11"/>
        <v>70</v>
      </c>
      <c r="AP19" s="5">
        <f t="shared" si="11"/>
        <v>55</v>
      </c>
      <c r="AQ19" s="5">
        <f>SUM(AQ7:AQ18)</f>
        <v>71</v>
      </c>
      <c r="AR19" s="5">
        <f t="shared" ref="AR19:AW19" si="12">SUM(AR7:AR18)</f>
        <v>58</v>
      </c>
      <c r="AS19" s="5">
        <f t="shared" si="12"/>
        <v>52</v>
      </c>
      <c r="AT19" s="5">
        <f t="shared" si="12"/>
        <v>62</v>
      </c>
      <c r="AU19" s="5">
        <f t="shared" si="12"/>
        <v>60</v>
      </c>
      <c r="AV19" s="5">
        <f t="shared" si="12"/>
        <v>71</v>
      </c>
      <c r="AW19" s="5">
        <f t="shared" si="12"/>
        <v>50</v>
      </c>
      <c r="AX19" s="5">
        <f t="shared" ref="AX19:BE19" si="13">SUM(AX7:AX18)</f>
        <v>54</v>
      </c>
      <c r="AY19" s="5">
        <f t="shared" si="13"/>
        <v>43</v>
      </c>
      <c r="AZ19" s="5">
        <f t="shared" si="13"/>
        <v>62</v>
      </c>
      <c r="BA19" s="5">
        <f t="shared" si="13"/>
        <v>79</v>
      </c>
      <c r="BB19" s="5">
        <f t="shared" si="13"/>
        <v>57</v>
      </c>
      <c r="BC19" s="5">
        <f t="shared" si="13"/>
        <v>59</v>
      </c>
      <c r="BD19" s="5">
        <f t="shared" si="13"/>
        <v>46</v>
      </c>
      <c r="BE19" s="5">
        <f t="shared" si="13"/>
        <v>65</v>
      </c>
      <c r="BF19" s="5">
        <f t="shared" ref="BF19:CI19" si="14">SUM(BF7:BF18)</f>
        <v>45</v>
      </c>
      <c r="BG19" s="5">
        <f t="shared" si="14"/>
        <v>63</v>
      </c>
      <c r="BH19" s="5">
        <f t="shared" si="14"/>
        <v>57</v>
      </c>
      <c r="BI19" s="5">
        <f t="shared" si="14"/>
        <v>63</v>
      </c>
      <c r="BJ19" s="5">
        <f t="shared" si="14"/>
        <v>63</v>
      </c>
      <c r="BK19" s="5">
        <f t="shared" si="14"/>
        <v>83</v>
      </c>
      <c r="BL19" s="5">
        <f t="shared" si="14"/>
        <v>50</v>
      </c>
      <c r="BM19" s="5">
        <f t="shared" si="14"/>
        <v>48</v>
      </c>
      <c r="BN19" s="5">
        <f t="shared" si="14"/>
        <v>57</v>
      </c>
      <c r="BO19" s="5">
        <f t="shared" si="14"/>
        <v>49</v>
      </c>
      <c r="BP19" s="5">
        <f t="shared" si="14"/>
        <v>66</v>
      </c>
      <c r="BQ19" s="5">
        <f t="shared" si="14"/>
        <v>39</v>
      </c>
      <c r="BR19" s="5">
        <f t="shared" si="14"/>
        <v>38</v>
      </c>
      <c r="BS19" s="5">
        <f t="shared" si="14"/>
        <v>38</v>
      </c>
      <c r="BT19" s="5">
        <f t="shared" si="14"/>
        <v>50</v>
      </c>
      <c r="BU19" s="5">
        <f t="shared" si="14"/>
        <v>44</v>
      </c>
      <c r="BV19" s="5">
        <f t="shared" si="14"/>
        <v>43</v>
      </c>
      <c r="BW19" s="5">
        <f t="shared" si="14"/>
        <v>52</v>
      </c>
      <c r="BX19" s="5">
        <f t="shared" si="14"/>
        <v>42</v>
      </c>
      <c r="BY19" s="5">
        <f t="shared" si="14"/>
        <v>57</v>
      </c>
      <c r="BZ19" s="5">
        <f t="shared" si="14"/>
        <v>40</v>
      </c>
      <c r="CA19" s="5">
        <f t="shared" si="14"/>
        <v>50</v>
      </c>
      <c r="CB19" s="5">
        <f t="shared" si="14"/>
        <v>60</v>
      </c>
      <c r="CC19" s="5">
        <f t="shared" si="14"/>
        <v>35</v>
      </c>
      <c r="CD19" s="5">
        <f t="shared" si="14"/>
        <v>58</v>
      </c>
      <c r="CE19" s="5">
        <f t="shared" si="14"/>
        <v>64</v>
      </c>
      <c r="CF19" s="5">
        <f t="shared" si="14"/>
        <v>47</v>
      </c>
      <c r="CG19" s="5">
        <f t="shared" si="14"/>
        <v>39</v>
      </c>
      <c r="CH19" s="5">
        <f t="shared" si="14"/>
        <v>62</v>
      </c>
      <c r="CI19" s="5">
        <f t="shared" si="14"/>
        <v>45</v>
      </c>
      <c r="CJ19" s="5"/>
      <c r="CK19" s="28">
        <f>SUM(CK7:CK18)</f>
        <v>52</v>
      </c>
      <c r="CL19" s="6">
        <f>SUM(CL7:CL18)</f>
        <v>86.115583033729521</v>
      </c>
      <c r="CM19" s="28">
        <f>SUM(CM7:CM18)</f>
        <v>73.943200988234778</v>
      </c>
      <c r="CN19" s="58">
        <f t="shared" si="2"/>
        <v>56.6</v>
      </c>
      <c r="CO19" s="28">
        <f>SUM(CO7:CO18)</f>
        <v>48.8125</v>
      </c>
      <c r="CP19" s="66">
        <f>SUM(CP7:CP18)</f>
        <v>58.599999999999994</v>
      </c>
      <c r="CQ19" s="66">
        <f t="shared" ref="CQ19:CT19" si="15">SUM(CQ7:CQ18)</f>
        <v>60.199999999999996</v>
      </c>
      <c r="CR19" s="66">
        <f t="shared" si="15"/>
        <v>46</v>
      </c>
      <c r="CS19" s="66">
        <f t="shared" si="15"/>
        <v>46.199999999999996</v>
      </c>
      <c r="CT19" s="66">
        <f t="shared" si="15"/>
        <v>48.400000000000006</v>
      </c>
      <c r="CU19" s="67">
        <f>SUM(CU7:CU18)</f>
        <v>53.999999999999993</v>
      </c>
      <c r="CV19" s="65"/>
      <c r="CW19" s="65"/>
    </row>
    <row r="20" spans="1:101" ht="12.75">
      <c r="A20" s="1" t="s">
        <v>124</v>
      </c>
      <c r="B20" s="1" t="s">
        <v>6</v>
      </c>
      <c r="D20" s="5"/>
      <c r="E20" s="5"/>
      <c r="F20" s="5"/>
      <c r="G20" s="5"/>
      <c r="H20" s="42">
        <f>(SUM(D11:L11)+(C11+M11)/2)/10</f>
        <v>14.75</v>
      </c>
      <c r="I20" s="42">
        <f>(SUM(E11:M11)+(D11+N11)/2)/10</f>
        <v>15.2</v>
      </c>
      <c r="J20" s="42">
        <f t="shared" ref="J20:BU20" si="16">(SUM(F11:N11)+(E11+O11)/2)/10</f>
        <v>16.350000000000001</v>
      </c>
      <c r="K20" s="42">
        <f t="shared" si="16"/>
        <v>17</v>
      </c>
      <c r="L20" s="42">
        <f t="shared" si="16"/>
        <v>17.100000000000001</v>
      </c>
      <c r="M20" s="42">
        <f t="shared" si="16"/>
        <v>16.8</v>
      </c>
      <c r="N20" s="42">
        <f t="shared" si="16"/>
        <v>16.149999999999999</v>
      </c>
      <c r="O20" s="42">
        <f t="shared" si="16"/>
        <v>15.85</v>
      </c>
      <c r="P20" s="42">
        <f t="shared" si="16"/>
        <v>15.65</v>
      </c>
      <c r="Q20" s="42">
        <f t="shared" si="16"/>
        <v>15.5</v>
      </c>
      <c r="R20" s="42">
        <f t="shared" si="16"/>
        <v>15.9</v>
      </c>
      <c r="S20" s="42">
        <f t="shared" si="16"/>
        <v>15.55</v>
      </c>
      <c r="T20" s="42">
        <f t="shared" si="16"/>
        <v>14.55</v>
      </c>
      <c r="U20" s="42">
        <f t="shared" si="16"/>
        <v>13.65</v>
      </c>
      <c r="V20" s="42">
        <f t="shared" si="16"/>
        <v>12.65</v>
      </c>
      <c r="W20" s="42">
        <f t="shared" si="16"/>
        <v>11.8</v>
      </c>
      <c r="X20" s="42">
        <f t="shared" si="16"/>
        <v>11.5</v>
      </c>
      <c r="Y20" s="42">
        <f t="shared" si="16"/>
        <v>11.75</v>
      </c>
      <c r="Z20" s="42">
        <f t="shared" si="16"/>
        <v>12.1</v>
      </c>
      <c r="AA20" s="42">
        <f t="shared" si="16"/>
        <v>11.85</v>
      </c>
      <c r="AB20" s="42">
        <f t="shared" si="16"/>
        <v>11.1</v>
      </c>
      <c r="AC20" s="42">
        <f t="shared" si="16"/>
        <v>10.75</v>
      </c>
      <c r="AD20" s="42">
        <f t="shared" si="16"/>
        <v>10.7</v>
      </c>
      <c r="AE20" s="42">
        <f t="shared" si="16"/>
        <v>10.55</v>
      </c>
      <c r="AF20" s="42">
        <f t="shared" si="16"/>
        <v>11.15</v>
      </c>
      <c r="AG20" s="42">
        <f t="shared" si="16"/>
        <v>11.85</v>
      </c>
      <c r="AH20" s="42">
        <f t="shared" si="16"/>
        <v>11.8</v>
      </c>
      <c r="AI20" s="42">
        <f t="shared" si="16"/>
        <v>11.1</v>
      </c>
      <c r="AJ20" s="42">
        <f t="shared" si="16"/>
        <v>10.9</v>
      </c>
      <c r="AK20" s="42">
        <f t="shared" si="16"/>
        <v>11</v>
      </c>
      <c r="AL20" s="42">
        <f t="shared" si="16"/>
        <v>10.65</v>
      </c>
      <c r="AM20" s="42">
        <f t="shared" si="16"/>
        <v>10.1</v>
      </c>
      <c r="AN20" s="42">
        <f t="shared" si="16"/>
        <v>9.4499999999999993</v>
      </c>
      <c r="AO20" s="42">
        <f t="shared" si="16"/>
        <v>8.9</v>
      </c>
      <c r="AP20" s="42">
        <f t="shared" si="16"/>
        <v>7.9</v>
      </c>
      <c r="AQ20" s="42">
        <f t="shared" si="16"/>
        <v>7.35</v>
      </c>
      <c r="AR20" s="42">
        <f t="shared" si="16"/>
        <v>7.3</v>
      </c>
      <c r="AS20" s="42">
        <f t="shared" si="16"/>
        <v>7.4</v>
      </c>
      <c r="AT20" s="42">
        <f t="shared" si="16"/>
        <v>6.65</v>
      </c>
      <c r="AU20" s="42">
        <f t="shared" si="16"/>
        <v>5.7</v>
      </c>
      <c r="AV20" s="42">
        <f t="shared" si="16"/>
        <v>5.85</v>
      </c>
      <c r="AW20" s="42">
        <f t="shared" si="16"/>
        <v>6.1</v>
      </c>
      <c r="AX20" s="42">
        <f t="shared" si="16"/>
        <v>6.1</v>
      </c>
      <c r="AY20" s="42">
        <f t="shared" si="16"/>
        <v>6.1</v>
      </c>
      <c r="AZ20" s="42">
        <f t="shared" si="16"/>
        <v>6</v>
      </c>
      <c r="BA20" s="42">
        <f t="shared" si="16"/>
        <v>5.45</v>
      </c>
      <c r="BB20" s="42">
        <f t="shared" si="16"/>
        <v>5.5</v>
      </c>
      <c r="BC20" s="42">
        <f t="shared" si="16"/>
        <v>5.95</v>
      </c>
      <c r="BD20" s="42">
        <f t="shared" si="16"/>
        <v>6.45</v>
      </c>
      <c r="BE20" s="42">
        <f t="shared" si="16"/>
        <v>6.95</v>
      </c>
      <c r="BF20" s="42">
        <f t="shared" si="16"/>
        <v>7.35</v>
      </c>
      <c r="BG20" s="42">
        <f t="shared" si="16"/>
        <v>7.7</v>
      </c>
      <c r="BH20" s="42">
        <f t="shared" si="16"/>
        <v>7.6</v>
      </c>
      <c r="BI20" s="42">
        <f t="shared" si="16"/>
        <v>7.55</v>
      </c>
      <c r="BJ20" s="42">
        <f t="shared" si="16"/>
        <v>7.6</v>
      </c>
      <c r="BK20" s="42">
        <f t="shared" si="16"/>
        <v>7.45</v>
      </c>
      <c r="BL20" s="42">
        <f t="shared" si="16"/>
        <v>6.85</v>
      </c>
      <c r="BM20" s="42">
        <f t="shared" si="16"/>
        <v>6.05</v>
      </c>
      <c r="BN20" s="42">
        <f t="shared" si="16"/>
        <v>5.3</v>
      </c>
      <c r="BO20" s="42">
        <f t="shared" si="16"/>
        <v>4.9000000000000004</v>
      </c>
      <c r="BP20" s="42">
        <f t="shared" si="16"/>
        <v>4.45</v>
      </c>
      <c r="BQ20" s="42">
        <f t="shared" si="16"/>
        <v>3.8</v>
      </c>
      <c r="BR20" s="42">
        <f t="shared" si="16"/>
        <v>3.5</v>
      </c>
      <c r="BS20" s="42">
        <f t="shared" si="16"/>
        <v>3.35</v>
      </c>
      <c r="BT20" s="42">
        <f t="shared" si="16"/>
        <v>3.3</v>
      </c>
      <c r="BU20" s="42">
        <f t="shared" si="16"/>
        <v>3.3</v>
      </c>
      <c r="BV20" s="42">
        <f t="shared" ref="BV20:CD20" si="17">(SUM(BR11:BZ11)+(BQ11+CA11)/2)/10</f>
        <v>3.8</v>
      </c>
      <c r="BW20" s="42">
        <f t="shared" si="17"/>
        <v>4.6500000000000004</v>
      </c>
      <c r="BX20" s="42">
        <f t="shared" si="17"/>
        <v>5.0999999999999996</v>
      </c>
      <c r="BY20" s="42">
        <f t="shared" si="17"/>
        <v>4.95</v>
      </c>
      <c r="BZ20" s="42">
        <f t="shared" si="17"/>
        <v>5</v>
      </c>
      <c r="CA20" s="42">
        <f t="shared" si="17"/>
        <v>5.55</v>
      </c>
      <c r="CB20" s="42">
        <f t="shared" si="17"/>
        <v>5.75</v>
      </c>
      <c r="CC20" s="42">
        <f t="shared" si="17"/>
        <v>5.9</v>
      </c>
      <c r="CD20" s="42">
        <f t="shared" si="17"/>
        <v>6</v>
      </c>
      <c r="CE20" s="42"/>
      <c r="CF20" s="42"/>
      <c r="CG20" s="42"/>
      <c r="CH20" s="42"/>
      <c r="CI20" s="42"/>
      <c r="CJ20" s="42"/>
      <c r="CK20" s="28"/>
      <c r="CL20" s="6"/>
      <c r="CM20" s="30"/>
      <c r="CO20" s="17"/>
      <c r="CP20" s="66"/>
      <c r="CQ20" s="66"/>
      <c r="CR20" s="66"/>
      <c r="CS20" s="66"/>
      <c r="CT20" s="66"/>
      <c r="CU20" s="66"/>
      <c r="CV20" s="66"/>
      <c r="CW20" s="66"/>
    </row>
    <row r="21" spans="1:101" ht="12.75">
      <c r="A21" s="1" t="s">
        <v>142</v>
      </c>
      <c r="B21" s="1" t="s">
        <v>6</v>
      </c>
      <c r="C21" s="44">
        <f>TREND($C$11:$CH$11,$C$6:$CH$6,C6,TRUE)</f>
        <v>15.736974789915962</v>
      </c>
      <c r="D21" s="44">
        <f>TREND($C$11:$CH$11,$C$6:$CH$6,D6,TRUE)</f>
        <v>15.581522729573749</v>
      </c>
      <c r="E21" s="44">
        <f t="shared" ref="E21:BP21" si="18">TREND($C$11:$CH$11,$C$6:$CH$6,E6,TRUE)</f>
        <v>15.426070669231535</v>
      </c>
      <c r="F21" s="44">
        <f t="shared" si="18"/>
        <v>15.270618608889322</v>
      </c>
      <c r="G21" s="44">
        <f t="shared" si="18"/>
        <v>15.115166548547109</v>
      </c>
      <c r="H21" s="44">
        <f t="shared" si="18"/>
        <v>14.959714488204895</v>
      </c>
      <c r="I21" s="44">
        <f t="shared" si="18"/>
        <v>14.804262427862682</v>
      </c>
      <c r="J21" s="44">
        <f t="shared" si="18"/>
        <v>14.648810367520468</v>
      </c>
      <c r="K21" s="44">
        <f t="shared" si="18"/>
        <v>14.493358307178255</v>
      </c>
      <c r="L21" s="44">
        <f t="shared" si="18"/>
        <v>14.337906246836042</v>
      </c>
      <c r="M21" s="44">
        <f t="shared" si="18"/>
        <v>14.182454186493828</v>
      </c>
      <c r="N21" s="44">
        <f t="shared" si="18"/>
        <v>14.027002126151615</v>
      </c>
      <c r="O21" s="44">
        <f t="shared" si="18"/>
        <v>13.871550065809402</v>
      </c>
      <c r="P21" s="44">
        <f t="shared" si="18"/>
        <v>13.716098005467245</v>
      </c>
      <c r="Q21" s="44">
        <f t="shared" si="18"/>
        <v>13.560645945125032</v>
      </c>
      <c r="R21" s="44">
        <f t="shared" si="18"/>
        <v>13.405193884782818</v>
      </c>
      <c r="S21" s="44">
        <f t="shared" si="18"/>
        <v>13.249741824440605</v>
      </c>
      <c r="T21" s="44">
        <f t="shared" si="18"/>
        <v>13.094289764098392</v>
      </c>
      <c r="U21" s="44">
        <f t="shared" si="18"/>
        <v>12.938837703756178</v>
      </c>
      <c r="V21" s="44">
        <f t="shared" si="18"/>
        <v>12.783385643413965</v>
      </c>
      <c r="W21" s="44">
        <f t="shared" si="18"/>
        <v>12.627933583071751</v>
      </c>
      <c r="X21" s="44">
        <f t="shared" si="18"/>
        <v>12.472481522729538</v>
      </c>
      <c r="Y21" s="44">
        <f t="shared" si="18"/>
        <v>12.317029462387325</v>
      </c>
      <c r="Z21" s="44">
        <f t="shared" si="18"/>
        <v>12.161577402045111</v>
      </c>
      <c r="AA21" s="44">
        <f t="shared" si="18"/>
        <v>12.006125341702898</v>
      </c>
      <c r="AB21" s="44">
        <f t="shared" si="18"/>
        <v>11.850673281360685</v>
      </c>
      <c r="AC21" s="44">
        <f t="shared" si="18"/>
        <v>11.695221221018471</v>
      </c>
      <c r="AD21" s="44">
        <f t="shared" si="18"/>
        <v>11.539769160676315</v>
      </c>
      <c r="AE21" s="44">
        <f t="shared" si="18"/>
        <v>11.384317100334101</v>
      </c>
      <c r="AF21" s="44">
        <f t="shared" si="18"/>
        <v>11.228865039991888</v>
      </c>
      <c r="AG21" s="44">
        <f t="shared" si="18"/>
        <v>11.073412979649675</v>
      </c>
      <c r="AH21" s="44">
        <f t="shared" si="18"/>
        <v>10.917960919307461</v>
      </c>
      <c r="AI21" s="44">
        <f t="shared" si="18"/>
        <v>10.762508858965248</v>
      </c>
      <c r="AJ21" s="44">
        <f t="shared" si="18"/>
        <v>10.607056798623034</v>
      </c>
      <c r="AK21" s="44">
        <f t="shared" si="18"/>
        <v>10.451604738280821</v>
      </c>
      <c r="AL21" s="44">
        <f t="shared" si="18"/>
        <v>10.296152677938608</v>
      </c>
      <c r="AM21" s="44">
        <f t="shared" si="18"/>
        <v>10.140700617596394</v>
      </c>
      <c r="AN21" s="44">
        <f t="shared" si="18"/>
        <v>9.9852485572541809</v>
      </c>
      <c r="AO21" s="44">
        <f t="shared" si="18"/>
        <v>9.8297964969119676</v>
      </c>
      <c r="AP21" s="44">
        <f t="shared" si="18"/>
        <v>9.6743444365697542</v>
      </c>
      <c r="AQ21" s="44">
        <f t="shared" si="18"/>
        <v>9.5188923762275977</v>
      </c>
      <c r="AR21" s="44">
        <f t="shared" si="18"/>
        <v>9.3634403158853843</v>
      </c>
      <c r="AS21" s="44">
        <f t="shared" si="18"/>
        <v>9.2079882555431709</v>
      </c>
      <c r="AT21" s="44">
        <f t="shared" si="18"/>
        <v>9.0525361952009575</v>
      </c>
      <c r="AU21" s="44">
        <f t="shared" si="18"/>
        <v>8.8970841348587442</v>
      </c>
      <c r="AV21" s="44">
        <f t="shared" si="18"/>
        <v>8.7416320745165308</v>
      </c>
      <c r="AW21" s="44">
        <f t="shared" si="18"/>
        <v>8.5861800141743174</v>
      </c>
      <c r="AX21" s="44">
        <f t="shared" si="18"/>
        <v>8.430727953832104</v>
      </c>
      <c r="AY21" s="44">
        <f t="shared" si="18"/>
        <v>8.2752758934898907</v>
      </c>
      <c r="AZ21" s="44">
        <f t="shared" si="18"/>
        <v>8.1198238331476773</v>
      </c>
      <c r="BA21" s="44">
        <f t="shared" si="18"/>
        <v>7.9643717728054639</v>
      </c>
      <c r="BB21" s="44">
        <f t="shared" si="18"/>
        <v>7.8089197124632506</v>
      </c>
      <c r="BC21" s="44">
        <f t="shared" si="18"/>
        <v>7.6534676521210372</v>
      </c>
      <c r="BD21" s="44">
        <f t="shared" si="18"/>
        <v>7.4980155917788238</v>
      </c>
      <c r="BE21" s="44">
        <f t="shared" si="18"/>
        <v>7.3425635314366673</v>
      </c>
      <c r="BF21" s="44">
        <f t="shared" si="18"/>
        <v>7.1871114710944539</v>
      </c>
      <c r="BG21" s="44">
        <f t="shared" si="18"/>
        <v>7.0316594107522405</v>
      </c>
      <c r="BH21" s="44">
        <f t="shared" si="18"/>
        <v>6.8762073504100272</v>
      </c>
      <c r="BI21" s="44">
        <f t="shared" si="18"/>
        <v>6.7207552900678138</v>
      </c>
      <c r="BJ21" s="44">
        <f t="shared" si="18"/>
        <v>6.5653032297256004</v>
      </c>
      <c r="BK21" s="44">
        <f t="shared" si="18"/>
        <v>6.4098511693833871</v>
      </c>
      <c r="BL21" s="44">
        <f t="shared" si="18"/>
        <v>6.2543991090411737</v>
      </c>
      <c r="BM21" s="44">
        <f t="shared" si="18"/>
        <v>6.0989470486989603</v>
      </c>
      <c r="BN21" s="44">
        <f t="shared" si="18"/>
        <v>5.9434949883567469</v>
      </c>
      <c r="BO21" s="44">
        <f t="shared" si="18"/>
        <v>5.7880429280145336</v>
      </c>
      <c r="BP21" s="44">
        <f t="shared" si="18"/>
        <v>5.6325908676723202</v>
      </c>
      <c r="BQ21" s="44">
        <f t="shared" ref="BQ21:CI21" si="19">TREND($C$11:$CH$11,$C$6:$CH$6,BQ6,TRUE)</f>
        <v>5.4771388073301068</v>
      </c>
      <c r="BR21" s="44">
        <f t="shared" si="19"/>
        <v>5.3216867469878935</v>
      </c>
      <c r="BS21" s="44">
        <f t="shared" si="19"/>
        <v>5.1662346866457369</v>
      </c>
      <c r="BT21" s="44">
        <f t="shared" si="19"/>
        <v>5.0107826263035236</v>
      </c>
      <c r="BU21" s="44">
        <f t="shared" si="19"/>
        <v>4.8553305659613102</v>
      </c>
      <c r="BV21" s="44">
        <f t="shared" si="19"/>
        <v>4.6998785056190968</v>
      </c>
      <c r="BW21" s="44">
        <f t="shared" si="19"/>
        <v>4.5444264452768834</v>
      </c>
      <c r="BX21" s="44">
        <f t="shared" si="19"/>
        <v>4.3889743849346701</v>
      </c>
      <c r="BY21" s="44">
        <f t="shared" si="19"/>
        <v>4.2335223245924567</v>
      </c>
      <c r="BZ21" s="44">
        <f t="shared" si="19"/>
        <v>4.0780702642502433</v>
      </c>
      <c r="CA21" s="44">
        <f t="shared" si="19"/>
        <v>3.92261820390803</v>
      </c>
      <c r="CB21" s="44">
        <f t="shared" si="19"/>
        <v>3.7671661435658166</v>
      </c>
      <c r="CC21" s="44">
        <f t="shared" si="19"/>
        <v>3.6117140832236032</v>
      </c>
      <c r="CD21" s="44">
        <f t="shared" si="19"/>
        <v>3.4562620228813898</v>
      </c>
      <c r="CE21" s="44">
        <f t="shared" si="19"/>
        <v>3.3008099625391765</v>
      </c>
      <c r="CF21" s="44">
        <f t="shared" si="19"/>
        <v>3.1453579021969631</v>
      </c>
      <c r="CG21" s="44">
        <f t="shared" si="19"/>
        <v>2.9899058418548066</v>
      </c>
      <c r="CH21" s="44">
        <f t="shared" si="19"/>
        <v>2.8344537815125932</v>
      </c>
      <c r="CI21" s="44">
        <f t="shared" si="19"/>
        <v>2.6790017211703798</v>
      </c>
      <c r="CJ21" s="44"/>
      <c r="CK21" s="28"/>
      <c r="CL21" s="6"/>
      <c r="CM21" s="30"/>
      <c r="CO21" s="17"/>
      <c r="CP21" s="45"/>
      <c r="CR21" s="29"/>
      <c r="CS21" s="29"/>
      <c r="CT21" s="29"/>
    </row>
    <row r="22" spans="1:101" ht="12.75">
      <c r="A22" s="1" t="s">
        <v>124</v>
      </c>
      <c r="B22" s="1" t="s">
        <v>7</v>
      </c>
      <c r="C22" s="5"/>
      <c r="D22" s="5"/>
      <c r="E22" s="5"/>
      <c r="F22" s="5"/>
      <c r="G22" s="5"/>
      <c r="H22" s="42">
        <f>(SUM(D12:L12)+(C12+M12)/2)/10</f>
        <v>19.600000000000001</v>
      </c>
      <c r="I22" s="42">
        <f t="shared" ref="I22:BT22" si="20">(SUM(E12:M12)+(D12+N12)/2)/10</f>
        <v>19.55</v>
      </c>
      <c r="J22" s="42">
        <f t="shared" si="20"/>
        <v>19.850000000000001</v>
      </c>
      <c r="K22" s="42">
        <f t="shared" si="20"/>
        <v>20.8</v>
      </c>
      <c r="L22" s="42">
        <f t="shared" si="20"/>
        <v>21.15</v>
      </c>
      <c r="M22" s="42">
        <f t="shared" si="20"/>
        <v>20.75</v>
      </c>
      <c r="N22" s="42">
        <f t="shared" si="20"/>
        <v>20.350000000000001</v>
      </c>
      <c r="O22" s="42">
        <f t="shared" si="20"/>
        <v>20.65</v>
      </c>
      <c r="P22" s="42">
        <f t="shared" si="20"/>
        <v>20.75</v>
      </c>
      <c r="Q22" s="42">
        <f t="shared" si="20"/>
        <v>20.5</v>
      </c>
      <c r="R22" s="42">
        <f t="shared" si="20"/>
        <v>20.05</v>
      </c>
      <c r="S22" s="42">
        <f t="shared" si="20"/>
        <v>19.45</v>
      </c>
      <c r="T22" s="42">
        <f t="shared" si="20"/>
        <v>18.850000000000001</v>
      </c>
      <c r="U22" s="42">
        <f t="shared" si="20"/>
        <v>18.05</v>
      </c>
      <c r="V22" s="42">
        <f t="shared" si="20"/>
        <v>17.350000000000001</v>
      </c>
      <c r="W22" s="42">
        <f t="shared" si="20"/>
        <v>17</v>
      </c>
      <c r="X22" s="42">
        <f t="shared" si="20"/>
        <v>17.2</v>
      </c>
      <c r="Y22" s="42">
        <f t="shared" si="20"/>
        <v>17.649999999999999</v>
      </c>
      <c r="Z22" s="42">
        <f t="shared" si="20"/>
        <v>17.75</v>
      </c>
      <c r="AA22" s="42">
        <f t="shared" si="20"/>
        <v>17.55</v>
      </c>
      <c r="AB22" s="42">
        <f t="shared" si="20"/>
        <v>17.55</v>
      </c>
      <c r="AC22" s="42">
        <f t="shared" si="20"/>
        <v>17.8</v>
      </c>
      <c r="AD22" s="42">
        <f t="shared" si="20"/>
        <v>18</v>
      </c>
      <c r="AE22" s="42">
        <f t="shared" si="20"/>
        <v>17.850000000000001</v>
      </c>
      <c r="AF22" s="42">
        <f t="shared" si="20"/>
        <v>17.850000000000001</v>
      </c>
      <c r="AG22" s="42">
        <f t="shared" si="20"/>
        <v>18.3</v>
      </c>
      <c r="AH22" s="42">
        <f t="shared" si="20"/>
        <v>18.05</v>
      </c>
      <c r="AI22" s="42">
        <f t="shared" si="20"/>
        <v>17.600000000000001</v>
      </c>
      <c r="AJ22" s="42">
        <f t="shared" si="20"/>
        <v>17.850000000000001</v>
      </c>
      <c r="AK22" s="42">
        <f t="shared" si="20"/>
        <v>17.3</v>
      </c>
      <c r="AL22" s="42">
        <f t="shared" si="20"/>
        <v>17.100000000000001</v>
      </c>
      <c r="AM22" s="42">
        <f t="shared" si="20"/>
        <v>17.55</v>
      </c>
      <c r="AN22" s="42">
        <f t="shared" si="20"/>
        <v>17.25</v>
      </c>
      <c r="AO22" s="42">
        <f t="shared" si="20"/>
        <v>17.100000000000001</v>
      </c>
      <c r="AP22" s="42">
        <f t="shared" si="20"/>
        <v>17.25</v>
      </c>
      <c r="AQ22" s="42">
        <f t="shared" si="20"/>
        <v>17</v>
      </c>
      <c r="AR22" s="42">
        <f t="shared" si="20"/>
        <v>17</v>
      </c>
      <c r="AS22" s="42">
        <f t="shared" si="20"/>
        <v>16.899999999999999</v>
      </c>
      <c r="AT22" s="42">
        <f t="shared" si="20"/>
        <v>16.25</v>
      </c>
      <c r="AU22" s="42">
        <f t="shared" si="20"/>
        <v>16.05</v>
      </c>
      <c r="AV22" s="42">
        <f t="shared" si="20"/>
        <v>15.8</v>
      </c>
      <c r="AW22" s="42">
        <f t="shared" si="20"/>
        <v>15.35</v>
      </c>
      <c r="AX22" s="42">
        <f t="shared" si="20"/>
        <v>15.25</v>
      </c>
      <c r="AY22" s="42">
        <f t="shared" si="20"/>
        <v>14.75</v>
      </c>
      <c r="AZ22" s="42">
        <f t="shared" si="20"/>
        <v>13.9</v>
      </c>
      <c r="BA22" s="42">
        <f t="shared" si="20"/>
        <v>13.3</v>
      </c>
      <c r="BB22" s="42">
        <f t="shared" si="20"/>
        <v>12.8</v>
      </c>
      <c r="BC22" s="42">
        <f t="shared" si="20"/>
        <v>12.3</v>
      </c>
      <c r="BD22" s="42">
        <f t="shared" si="20"/>
        <v>12.25</v>
      </c>
      <c r="BE22" s="42">
        <f t="shared" si="20"/>
        <v>13.1</v>
      </c>
      <c r="BF22" s="42">
        <f t="shared" si="20"/>
        <v>13.85</v>
      </c>
      <c r="BG22" s="42">
        <f t="shared" si="20"/>
        <v>13.6</v>
      </c>
      <c r="BH22" s="42">
        <f t="shared" si="20"/>
        <v>13.2</v>
      </c>
      <c r="BI22" s="42">
        <f t="shared" si="20"/>
        <v>13.4</v>
      </c>
      <c r="BJ22" s="42">
        <f t="shared" si="20"/>
        <v>13.7</v>
      </c>
      <c r="BK22" s="42">
        <f t="shared" si="20"/>
        <v>14.1</v>
      </c>
      <c r="BL22" s="42">
        <f t="shared" si="20"/>
        <v>14.35</v>
      </c>
      <c r="BM22" s="42">
        <f t="shared" si="20"/>
        <v>14.3</v>
      </c>
      <c r="BN22" s="42">
        <f t="shared" si="20"/>
        <v>14.05</v>
      </c>
      <c r="BO22" s="42">
        <f t="shared" si="20"/>
        <v>13.35</v>
      </c>
      <c r="BP22" s="42">
        <f t="shared" si="20"/>
        <v>12.05</v>
      </c>
      <c r="BQ22" s="42">
        <f t="shared" si="20"/>
        <v>11.4</v>
      </c>
      <c r="BR22" s="42">
        <f t="shared" si="20"/>
        <v>11.25</v>
      </c>
      <c r="BS22" s="42">
        <f t="shared" si="20"/>
        <v>10.9</v>
      </c>
      <c r="BT22" s="42">
        <f t="shared" si="20"/>
        <v>11.05</v>
      </c>
      <c r="BU22" s="42">
        <f t="shared" ref="BU22:CB22" si="21">(SUM(BQ12:BY12)+(BP12+BZ12)/2)/10</f>
        <v>11.05</v>
      </c>
      <c r="BV22" s="42">
        <f t="shared" si="21"/>
        <v>11</v>
      </c>
      <c r="BW22" s="42">
        <f t="shared" si="21"/>
        <v>11.55</v>
      </c>
      <c r="BX22" s="42">
        <f t="shared" si="21"/>
        <v>11.8</v>
      </c>
      <c r="BY22" s="42">
        <f t="shared" si="21"/>
        <v>11.3</v>
      </c>
      <c r="BZ22" s="42">
        <f t="shared" si="21"/>
        <v>11.55</v>
      </c>
      <c r="CA22" s="42">
        <f t="shared" si="21"/>
        <v>12.15</v>
      </c>
      <c r="CB22" s="42">
        <f t="shared" si="21"/>
        <v>12</v>
      </c>
      <c r="CC22" s="42">
        <f>(SUM(BY12:CG12)+(BX12+CH12)/2)/10</f>
        <v>11.85</v>
      </c>
      <c r="CD22" s="42">
        <f>(SUM(BZ12:CH12)+(BY12+CI12)/2)/10</f>
        <v>11.55</v>
      </c>
      <c r="CE22" s="42"/>
      <c r="CF22" s="42"/>
      <c r="CG22" s="42"/>
      <c r="CH22" s="42"/>
      <c r="CI22" s="42"/>
      <c r="CJ22" s="42"/>
      <c r="CK22" s="28"/>
      <c r="CL22" s="6"/>
      <c r="CM22" s="30"/>
      <c r="CO22" s="17"/>
      <c r="CP22" s="45"/>
      <c r="CR22" s="29"/>
      <c r="CS22" s="29"/>
      <c r="CT22" s="29"/>
    </row>
    <row r="23" spans="1:101" ht="12.75">
      <c r="A23" s="1" t="s">
        <v>142</v>
      </c>
      <c r="B23" s="1" t="s">
        <v>7</v>
      </c>
      <c r="C23" s="44">
        <f>TREND($C$12:$CH$12,$C$6:$CH$6,C6,TRUE)</f>
        <v>21.008963585434202</v>
      </c>
      <c r="D23" s="44">
        <f t="shared" ref="D23:BO23" si="22">TREND($C$12:$CH$12,$C$6:$CH$6,D6,TRUE)</f>
        <v>20.880807262664121</v>
      </c>
      <c r="E23" s="44">
        <f t="shared" si="22"/>
        <v>20.752650939894039</v>
      </c>
      <c r="F23" s="44">
        <f t="shared" si="22"/>
        <v>20.624494617123986</v>
      </c>
      <c r="G23" s="44">
        <f t="shared" si="22"/>
        <v>20.496338294353905</v>
      </c>
      <c r="H23" s="44">
        <f t="shared" si="22"/>
        <v>20.368181971583823</v>
      </c>
      <c r="I23" s="44">
        <f t="shared" si="22"/>
        <v>20.24002564881377</v>
      </c>
      <c r="J23" s="44">
        <f t="shared" si="22"/>
        <v>20.111869326043688</v>
      </c>
      <c r="K23" s="44">
        <f t="shared" si="22"/>
        <v>19.983713003273607</v>
      </c>
      <c r="L23" s="44">
        <f t="shared" si="22"/>
        <v>19.855556680503554</v>
      </c>
      <c r="M23" s="44">
        <f t="shared" si="22"/>
        <v>19.727400357733472</v>
      </c>
      <c r="N23" s="44">
        <f t="shared" si="22"/>
        <v>19.599244034963391</v>
      </c>
      <c r="O23" s="44">
        <f t="shared" si="22"/>
        <v>19.471087712193338</v>
      </c>
      <c r="P23" s="44">
        <f t="shared" si="22"/>
        <v>19.342931389423256</v>
      </c>
      <c r="Q23" s="44">
        <f t="shared" si="22"/>
        <v>19.214775066653175</v>
      </c>
      <c r="R23" s="44">
        <f t="shared" si="22"/>
        <v>19.086618743883122</v>
      </c>
      <c r="S23" s="44">
        <f t="shared" si="22"/>
        <v>18.95846242111304</v>
      </c>
      <c r="T23" s="44">
        <f t="shared" si="22"/>
        <v>18.830306098342959</v>
      </c>
      <c r="U23" s="44">
        <f t="shared" si="22"/>
        <v>18.702149775572906</v>
      </c>
      <c r="V23" s="44">
        <f t="shared" si="22"/>
        <v>18.573993452802824</v>
      </c>
      <c r="W23" s="44">
        <f t="shared" si="22"/>
        <v>18.445837130032743</v>
      </c>
      <c r="X23" s="44">
        <f t="shared" si="22"/>
        <v>18.31768080726269</v>
      </c>
      <c r="Y23" s="44">
        <f t="shared" si="22"/>
        <v>18.189524484492608</v>
      </c>
      <c r="Z23" s="44">
        <f t="shared" si="22"/>
        <v>18.061368161722527</v>
      </c>
      <c r="AA23" s="44">
        <f t="shared" si="22"/>
        <v>17.933211838952474</v>
      </c>
      <c r="AB23" s="44">
        <f t="shared" si="22"/>
        <v>17.805055516182392</v>
      </c>
      <c r="AC23" s="44">
        <f t="shared" si="22"/>
        <v>17.676899193412311</v>
      </c>
      <c r="AD23" s="44">
        <f t="shared" si="22"/>
        <v>17.548742870642258</v>
      </c>
      <c r="AE23" s="44">
        <f t="shared" si="22"/>
        <v>17.420586547872176</v>
      </c>
      <c r="AF23" s="44">
        <f t="shared" si="22"/>
        <v>17.292430225102095</v>
      </c>
      <c r="AG23" s="44">
        <f t="shared" si="22"/>
        <v>17.164273902332042</v>
      </c>
      <c r="AH23" s="44">
        <f t="shared" si="22"/>
        <v>17.03611757956196</v>
      </c>
      <c r="AI23" s="44">
        <f t="shared" si="22"/>
        <v>16.907961256791879</v>
      </c>
      <c r="AJ23" s="44">
        <f t="shared" si="22"/>
        <v>16.779804934021826</v>
      </c>
      <c r="AK23" s="44">
        <f t="shared" si="22"/>
        <v>16.651648611251744</v>
      </c>
      <c r="AL23" s="44">
        <f t="shared" si="22"/>
        <v>16.523492288481663</v>
      </c>
      <c r="AM23" s="44">
        <f t="shared" si="22"/>
        <v>16.39533596571161</v>
      </c>
      <c r="AN23" s="44">
        <f t="shared" si="22"/>
        <v>16.267179642941528</v>
      </c>
      <c r="AO23" s="44">
        <f t="shared" si="22"/>
        <v>16.139023320171447</v>
      </c>
      <c r="AP23" s="44">
        <f t="shared" si="22"/>
        <v>16.010866997401394</v>
      </c>
      <c r="AQ23" s="44">
        <f t="shared" si="22"/>
        <v>15.882710674631312</v>
      </c>
      <c r="AR23" s="44">
        <f t="shared" si="22"/>
        <v>15.754554351861259</v>
      </c>
      <c r="AS23" s="44">
        <f t="shared" si="22"/>
        <v>15.626398029091177</v>
      </c>
      <c r="AT23" s="44">
        <f t="shared" si="22"/>
        <v>15.498241706321096</v>
      </c>
      <c r="AU23" s="44">
        <f t="shared" si="22"/>
        <v>15.370085383551043</v>
      </c>
      <c r="AV23" s="44">
        <f t="shared" si="22"/>
        <v>15.241929060780961</v>
      </c>
      <c r="AW23" s="44">
        <f t="shared" si="22"/>
        <v>15.11377273801088</v>
      </c>
      <c r="AX23" s="44">
        <f t="shared" si="22"/>
        <v>14.985616415240827</v>
      </c>
      <c r="AY23" s="44">
        <f t="shared" si="22"/>
        <v>14.857460092470745</v>
      </c>
      <c r="AZ23" s="44">
        <f t="shared" si="22"/>
        <v>14.729303769700664</v>
      </c>
      <c r="BA23" s="44">
        <f t="shared" si="22"/>
        <v>14.601147446930611</v>
      </c>
      <c r="BB23" s="44">
        <f t="shared" si="22"/>
        <v>14.472991124160529</v>
      </c>
      <c r="BC23" s="44">
        <f t="shared" si="22"/>
        <v>14.344834801390448</v>
      </c>
      <c r="BD23" s="44">
        <f t="shared" si="22"/>
        <v>14.216678478620395</v>
      </c>
      <c r="BE23" s="44">
        <f t="shared" si="22"/>
        <v>14.088522155850313</v>
      </c>
      <c r="BF23" s="44">
        <f t="shared" si="22"/>
        <v>13.960365833080232</v>
      </c>
      <c r="BG23" s="44">
        <f t="shared" si="22"/>
        <v>13.832209510310179</v>
      </c>
      <c r="BH23" s="44">
        <f t="shared" si="22"/>
        <v>13.704053187540097</v>
      </c>
      <c r="BI23" s="44">
        <f t="shared" si="22"/>
        <v>13.575896864770016</v>
      </c>
      <c r="BJ23" s="44">
        <f t="shared" si="22"/>
        <v>13.447740541999963</v>
      </c>
      <c r="BK23" s="44">
        <f t="shared" si="22"/>
        <v>13.319584219229881</v>
      </c>
      <c r="BL23" s="44">
        <f t="shared" si="22"/>
        <v>13.1914278964598</v>
      </c>
      <c r="BM23" s="44">
        <f t="shared" si="22"/>
        <v>13.063271573689747</v>
      </c>
      <c r="BN23" s="44">
        <f t="shared" si="22"/>
        <v>12.935115250919665</v>
      </c>
      <c r="BO23" s="44">
        <f t="shared" si="22"/>
        <v>12.806958928149584</v>
      </c>
      <c r="BP23" s="44">
        <f t="shared" ref="BP23:CI23" si="23">TREND($C$12:$CH$12,$C$6:$CH$6,BP6,TRUE)</f>
        <v>12.678802605379531</v>
      </c>
      <c r="BQ23" s="44">
        <f t="shared" si="23"/>
        <v>12.550646282609478</v>
      </c>
      <c r="BR23" s="44">
        <f t="shared" si="23"/>
        <v>12.422489959839368</v>
      </c>
      <c r="BS23" s="44">
        <f t="shared" si="23"/>
        <v>12.294333637069315</v>
      </c>
      <c r="BT23" s="44">
        <f t="shared" si="23"/>
        <v>12.166177314299262</v>
      </c>
      <c r="BU23" s="44">
        <f t="shared" si="23"/>
        <v>12.038020991529152</v>
      </c>
      <c r="BV23" s="44">
        <f t="shared" si="23"/>
        <v>11.909864668759099</v>
      </c>
      <c r="BW23" s="44">
        <f t="shared" si="23"/>
        <v>11.781708345989045</v>
      </c>
      <c r="BX23" s="44">
        <f t="shared" si="23"/>
        <v>11.653552023218936</v>
      </c>
      <c r="BY23" s="44">
        <f t="shared" si="23"/>
        <v>11.525395700448883</v>
      </c>
      <c r="BZ23" s="44">
        <f t="shared" si="23"/>
        <v>11.397239377678829</v>
      </c>
      <c r="CA23" s="44">
        <f t="shared" si="23"/>
        <v>11.26908305490872</v>
      </c>
      <c r="CB23" s="44">
        <f t="shared" si="23"/>
        <v>11.140926732138666</v>
      </c>
      <c r="CC23" s="44">
        <f t="shared" si="23"/>
        <v>11.012770409368613</v>
      </c>
      <c r="CD23" s="44">
        <f t="shared" si="23"/>
        <v>10.884614086598503</v>
      </c>
      <c r="CE23" s="44">
        <f t="shared" si="23"/>
        <v>10.75645776382845</v>
      </c>
      <c r="CF23" s="44">
        <f t="shared" si="23"/>
        <v>10.628301441058397</v>
      </c>
      <c r="CG23" s="44">
        <f t="shared" si="23"/>
        <v>10.500145118288287</v>
      </c>
      <c r="CH23" s="44">
        <f t="shared" si="23"/>
        <v>10.371988795518234</v>
      </c>
      <c r="CI23" s="44">
        <f t="shared" si="23"/>
        <v>10.243832472748181</v>
      </c>
      <c r="CJ23" s="44"/>
      <c r="CK23" s="28"/>
      <c r="CL23" s="6"/>
      <c r="CM23" s="30"/>
      <c r="CO23" s="17"/>
      <c r="CP23" s="45"/>
      <c r="CR23" s="29"/>
      <c r="CS23" s="30"/>
      <c r="CT23" s="30"/>
    </row>
    <row r="24" spans="1:101" ht="12.75">
      <c r="A24" s="1" t="s">
        <v>124</v>
      </c>
      <c r="B24" s="1" t="s">
        <v>8</v>
      </c>
      <c r="C24" s="5"/>
      <c r="D24" s="5"/>
      <c r="E24" s="5"/>
      <c r="F24" s="5"/>
      <c r="G24" s="5"/>
      <c r="H24" s="42">
        <f>(SUM(D13:L13)+(C13+M13)/2)/10</f>
        <v>22</v>
      </c>
      <c r="I24" s="42">
        <f t="shared" ref="I24:BT24" si="24">(SUM(E13:M13)+(D13+N13)/2)/10</f>
        <v>21.85</v>
      </c>
      <c r="J24" s="42">
        <f t="shared" si="24"/>
        <v>21.9</v>
      </c>
      <c r="K24" s="42">
        <f t="shared" si="24"/>
        <v>22.1</v>
      </c>
      <c r="L24" s="42">
        <f t="shared" si="24"/>
        <v>22.4</v>
      </c>
      <c r="M24" s="42">
        <f t="shared" si="24"/>
        <v>22.05</v>
      </c>
      <c r="N24" s="42">
        <f t="shared" si="24"/>
        <v>21.2</v>
      </c>
      <c r="O24" s="42">
        <f t="shared" si="24"/>
        <v>20.149999999999999</v>
      </c>
      <c r="P24" s="42">
        <f t="shared" si="24"/>
        <v>19.7</v>
      </c>
      <c r="Q24" s="42">
        <f t="shared" si="24"/>
        <v>19.75</v>
      </c>
      <c r="R24" s="42">
        <f t="shared" si="24"/>
        <v>20.2</v>
      </c>
      <c r="S24" s="42">
        <f t="shared" si="24"/>
        <v>20.5</v>
      </c>
      <c r="T24" s="42">
        <f t="shared" si="24"/>
        <v>20.45</v>
      </c>
      <c r="U24" s="42">
        <f t="shared" si="24"/>
        <v>20.05</v>
      </c>
      <c r="V24" s="42">
        <f t="shared" si="24"/>
        <v>19.5</v>
      </c>
      <c r="W24" s="42">
        <f t="shared" si="24"/>
        <v>19.25</v>
      </c>
      <c r="X24" s="42">
        <f t="shared" si="24"/>
        <v>19.7</v>
      </c>
      <c r="Y24" s="42">
        <f t="shared" si="24"/>
        <v>20.6</v>
      </c>
      <c r="Z24" s="42">
        <f t="shared" si="24"/>
        <v>20.8</v>
      </c>
      <c r="AA24" s="42">
        <f t="shared" si="24"/>
        <v>20.6</v>
      </c>
      <c r="AB24" s="42">
        <f t="shared" si="24"/>
        <v>19.7</v>
      </c>
      <c r="AC24" s="42">
        <f t="shared" si="24"/>
        <v>18.7</v>
      </c>
      <c r="AD24" s="42">
        <f t="shared" si="24"/>
        <v>18.2</v>
      </c>
      <c r="AE24" s="42">
        <f t="shared" si="24"/>
        <v>18.05</v>
      </c>
      <c r="AF24" s="42">
        <f t="shared" si="24"/>
        <v>18.2</v>
      </c>
      <c r="AG24" s="42">
        <f t="shared" si="24"/>
        <v>18.25</v>
      </c>
      <c r="AH24" s="42">
        <f t="shared" si="24"/>
        <v>18.2</v>
      </c>
      <c r="AI24" s="42">
        <f t="shared" si="24"/>
        <v>18.350000000000001</v>
      </c>
      <c r="AJ24" s="42">
        <f t="shared" si="24"/>
        <v>18.3</v>
      </c>
      <c r="AK24" s="42">
        <f t="shared" si="24"/>
        <v>17.95</v>
      </c>
      <c r="AL24" s="42">
        <f t="shared" si="24"/>
        <v>18.100000000000001</v>
      </c>
      <c r="AM24" s="42">
        <f t="shared" si="24"/>
        <v>18.45</v>
      </c>
      <c r="AN24" s="42">
        <f t="shared" si="24"/>
        <v>18.649999999999999</v>
      </c>
      <c r="AO24" s="42">
        <f t="shared" si="24"/>
        <v>18.8</v>
      </c>
      <c r="AP24" s="42">
        <f t="shared" si="24"/>
        <v>18.850000000000001</v>
      </c>
      <c r="AQ24" s="42">
        <f t="shared" si="24"/>
        <v>18.5</v>
      </c>
      <c r="AR24" s="42">
        <f t="shared" si="24"/>
        <v>17.7</v>
      </c>
      <c r="AS24" s="42">
        <f t="shared" si="24"/>
        <v>16.7</v>
      </c>
      <c r="AT24" s="42">
        <f t="shared" si="24"/>
        <v>16.350000000000001</v>
      </c>
      <c r="AU24" s="42">
        <f t="shared" si="24"/>
        <v>16.5</v>
      </c>
      <c r="AV24" s="42">
        <f t="shared" si="24"/>
        <v>16.649999999999999</v>
      </c>
      <c r="AW24" s="42">
        <f t="shared" si="24"/>
        <v>16.75</v>
      </c>
      <c r="AX24" s="42">
        <f t="shared" si="24"/>
        <v>16.600000000000001</v>
      </c>
      <c r="AY24" s="42">
        <f t="shared" si="24"/>
        <v>16.100000000000001</v>
      </c>
      <c r="AZ24" s="42">
        <f t="shared" si="24"/>
        <v>16.05</v>
      </c>
      <c r="BA24" s="42">
        <f t="shared" si="24"/>
        <v>16.3</v>
      </c>
      <c r="BB24" s="42">
        <f t="shared" si="24"/>
        <v>16.45</v>
      </c>
      <c r="BC24" s="42">
        <f t="shared" si="24"/>
        <v>16.899999999999999</v>
      </c>
      <c r="BD24" s="42">
        <f t="shared" si="24"/>
        <v>16.95</v>
      </c>
      <c r="BE24" s="42">
        <f t="shared" si="24"/>
        <v>16.850000000000001</v>
      </c>
      <c r="BF24" s="42">
        <f t="shared" si="24"/>
        <v>16.899999999999999</v>
      </c>
      <c r="BG24" s="42">
        <f t="shared" si="24"/>
        <v>16.850000000000001</v>
      </c>
      <c r="BH24" s="42">
        <f t="shared" si="24"/>
        <v>16.850000000000001</v>
      </c>
      <c r="BI24" s="42">
        <f t="shared" si="24"/>
        <v>17.100000000000001</v>
      </c>
      <c r="BJ24" s="42">
        <f t="shared" si="24"/>
        <v>16.75</v>
      </c>
      <c r="BK24" s="42">
        <f t="shared" si="24"/>
        <v>16.55</v>
      </c>
      <c r="BL24" s="42">
        <f t="shared" si="24"/>
        <v>16.5</v>
      </c>
      <c r="BM24" s="42">
        <f t="shared" si="24"/>
        <v>15.6</v>
      </c>
      <c r="BN24" s="42">
        <f t="shared" si="24"/>
        <v>14.8</v>
      </c>
      <c r="BO24" s="42">
        <f t="shared" si="24"/>
        <v>14.45</v>
      </c>
      <c r="BP24" s="42">
        <f t="shared" si="24"/>
        <v>13.95</v>
      </c>
      <c r="BQ24" s="42">
        <f t="shared" si="24"/>
        <v>13.5</v>
      </c>
      <c r="BR24" s="42">
        <f t="shared" si="24"/>
        <v>13.75</v>
      </c>
      <c r="BS24" s="42">
        <f t="shared" si="24"/>
        <v>13.55</v>
      </c>
      <c r="BT24" s="42">
        <f t="shared" si="24"/>
        <v>13.2</v>
      </c>
      <c r="BU24" s="42">
        <f t="shared" ref="BU24:CD24" si="25">(SUM(BQ13:BY13)+(BP13+BZ13)/2)/10</f>
        <v>12.7</v>
      </c>
      <c r="BV24" s="42">
        <f t="shared" si="25"/>
        <v>12.35</v>
      </c>
      <c r="BW24" s="42">
        <f t="shared" si="25"/>
        <v>12.85</v>
      </c>
      <c r="BX24" s="42">
        <f t="shared" si="25"/>
        <v>13.55</v>
      </c>
      <c r="BY24" s="42">
        <f t="shared" si="25"/>
        <v>14</v>
      </c>
      <c r="BZ24" s="42">
        <f t="shared" si="25"/>
        <v>14.3</v>
      </c>
      <c r="CA24" s="42">
        <f t="shared" si="25"/>
        <v>14.6</v>
      </c>
      <c r="CB24" s="42">
        <f t="shared" si="25"/>
        <v>14.5</v>
      </c>
      <c r="CC24" s="42">
        <f t="shared" si="25"/>
        <v>14.85</v>
      </c>
      <c r="CD24" s="42">
        <f t="shared" si="25"/>
        <v>15.15</v>
      </c>
      <c r="CE24" s="42"/>
      <c r="CF24" s="42"/>
      <c r="CG24" s="42"/>
      <c r="CH24" s="42"/>
      <c r="CI24" s="42"/>
      <c r="CJ24" s="42"/>
      <c r="CK24" s="4"/>
      <c r="CL24" s="5"/>
      <c r="CP24" s="45"/>
      <c r="CR24" s="29"/>
      <c r="CS24" s="30"/>
      <c r="CT24" s="30"/>
    </row>
    <row r="25" spans="1:101" ht="12.75">
      <c r="A25" s="1" t="s">
        <v>142</v>
      </c>
      <c r="B25" s="1" t="s">
        <v>8</v>
      </c>
      <c r="C25" s="44">
        <f>TREND($C$13:$CH$13,$C$6:$CH$6,C6,TRUE)</f>
        <v>22.006722689075616</v>
      </c>
      <c r="D25" s="44">
        <f t="shared" ref="D25:BO25" si="26">TREND($C$13:$CH$13,$C$6:$CH$6,D6,TRUE)</f>
        <v>21.904151058013554</v>
      </c>
      <c r="E25" s="44">
        <f t="shared" si="26"/>
        <v>21.801579426951491</v>
      </c>
      <c r="F25" s="44">
        <f t="shared" si="26"/>
        <v>21.699007795889429</v>
      </c>
      <c r="G25" s="44">
        <f t="shared" si="26"/>
        <v>21.596436164827367</v>
      </c>
      <c r="H25" s="44">
        <f t="shared" si="26"/>
        <v>21.493864533765304</v>
      </c>
      <c r="I25" s="44">
        <f t="shared" si="26"/>
        <v>21.391292902703242</v>
      </c>
      <c r="J25" s="44">
        <f t="shared" si="26"/>
        <v>21.28872127164118</v>
      </c>
      <c r="K25" s="44">
        <f t="shared" si="26"/>
        <v>21.186149640579117</v>
      </c>
      <c r="L25" s="44">
        <f t="shared" si="26"/>
        <v>21.083578009517055</v>
      </c>
      <c r="M25" s="44">
        <f t="shared" si="26"/>
        <v>20.981006378454993</v>
      </c>
      <c r="N25" s="44">
        <f t="shared" si="26"/>
        <v>20.87843474739293</v>
      </c>
      <c r="O25" s="44">
        <f t="shared" si="26"/>
        <v>20.775863116330868</v>
      </c>
      <c r="P25" s="44">
        <f t="shared" si="26"/>
        <v>20.673291485268805</v>
      </c>
      <c r="Q25" s="44">
        <f t="shared" si="26"/>
        <v>20.570719854206743</v>
      </c>
      <c r="R25" s="44">
        <f t="shared" si="26"/>
        <v>20.468148223144681</v>
      </c>
      <c r="S25" s="44">
        <f t="shared" si="26"/>
        <v>20.365576592082618</v>
      </c>
      <c r="T25" s="44">
        <f t="shared" si="26"/>
        <v>20.263004961020556</v>
      </c>
      <c r="U25" s="44">
        <f t="shared" si="26"/>
        <v>20.160433329958494</v>
      </c>
      <c r="V25" s="44">
        <f t="shared" si="26"/>
        <v>20.057861698896431</v>
      </c>
      <c r="W25" s="44">
        <f t="shared" si="26"/>
        <v>19.955290067834369</v>
      </c>
      <c r="X25" s="44">
        <f t="shared" si="26"/>
        <v>19.852718436772278</v>
      </c>
      <c r="Y25" s="44">
        <f t="shared" si="26"/>
        <v>19.750146805710216</v>
      </c>
      <c r="Z25" s="44">
        <f t="shared" si="26"/>
        <v>19.647575174648154</v>
      </c>
      <c r="AA25" s="44">
        <f t="shared" si="26"/>
        <v>19.545003543586091</v>
      </c>
      <c r="AB25" s="44">
        <f t="shared" si="26"/>
        <v>19.442431912524029</v>
      </c>
      <c r="AC25" s="44">
        <f t="shared" si="26"/>
        <v>19.339860281461966</v>
      </c>
      <c r="AD25" s="44">
        <f t="shared" si="26"/>
        <v>19.237288650399904</v>
      </c>
      <c r="AE25" s="44">
        <f t="shared" si="26"/>
        <v>19.134717019337842</v>
      </c>
      <c r="AF25" s="44">
        <f t="shared" si="26"/>
        <v>19.032145388275779</v>
      </c>
      <c r="AG25" s="44">
        <f t="shared" si="26"/>
        <v>18.929573757213717</v>
      </c>
      <c r="AH25" s="44">
        <f t="shared" si="26"/>
        <v>18.827002126151655</v>
      </c>
      <c r="AI25" s="44">
        <f t="shared" si="26"/>
        <v>18.724430495089592</v>
      </c>
      <c r="AJ25" s="44">
        <f t="shared" si="26"/>
        <v>18.62185886402753</v>
      </c>
      <c r="AK25" s="44">
        <f t="shared" si="26"/>
        <v>18.519287232965468</v>
      </c>
      <c r="AL25" s="44">
        <f t="shared" si="26"/>
        <v>18.416715601903405</v>
      </c>
      <c r="AM25" s="44">
        <f t="shared" si="26"/>
        <v>18.314143970841343</v>
      </c>
      <c r="AN25" s="44">
        <f t="shared" si="26"/>
        <v>18.211572339779281</v>
      </c>
      <c r="AO25" s="44">
        <f t="shared" si="26"/>
        <v>18.109000708717218</v>
      </c>
      <c r="AP25" s="44">
        <f t="shared" si="26"/>
        <v>18.006429077655156</v>
      </c>
      <c r="AQ25" s="44">
        <f t="shared" si="26"/>
        <v>17.903857446593094</v>
      </c>
      <c r="AR25" s="44">
        <f t="shared" si="26"/>
        <v>17.801285815531031</v>
      </c>
      <c r="AS25" s="44">
        <f t="shared" si="26"/>
        <v>17.698714184468969</v>
      </c>
      <c r="AT25" s="44">
        <f t="shared" si="26"/>
        <v>17.596142553406906</v>
      </c>
      <c r="AU25" s="44">
        <f t="shared" si="26"/>
        <v>17.493570922344844</v>
      </c>
      <c r="AV25" s="44">
        <f t="shared" si="26"/>
        <v>17.390999291282782</v>
      </c>
      <c r="AW25" s="44">
        <f t="shared" si="26"/>
        <v>17.288427660220719</v>
      </c>
      <c r="AX25" s="44">
        <f t="shared" si="26"/>
        <v>17.185856029158657</v>
      </c>
      <c r="AY25" s="44">
        <f t="shared" si="26"/>
        <v>17.083284398096566</v>
      </c>
      <c r="AZ25" s="44">
        <f t="shared" si="26"/>
        <v>16.980712767034504</v>
      </c>
      <c r="BA25" s="44">
        <f t="shared" si="26"/>
        <v>16.878141135972442</v>
      </c>
      <c r="BB25" s="44">
        <f t="shared" si="26"/>
        <v>16.775569504910379</v>
      </c>
      <c r="BC25" s="44">
        <f t="shared" si="26"/>
        <v>16.672997873848317</v>
      </c>
      <c r="BD25" s="44">
        <f t="shared" si="26"/>
        <v>16.570426242786255</v>
      </c>
      <c r="BE25" s="44">
        <f t="shared" si="26"/>
        <v>16.467854611724192</v>
      </c>
      <c r="BF25" s="44">
        <f t="shared" si="26"/>
        <v>16.36528298066213</v>
      </c>
      <c r="BG25" s="44">
        <f t="shared" si="26"/>
        <v>16.262711349600067</v>
      </c>
      <c r="BH25" s="44">
        <f t="shared" si="26"/>
        <v>16.160139718538005</v>
      </c>
      <c r="BI25" s="44">
        <f t="shared" si="26"/>
        <v>16.057568087475943</v>
      </c>
      <c r="BJ25" s="44">
        <f t="shared" si="26"/>
        <v>15.95499645641388</v>
      </c>
      <c r="BK25" s="44">
        <f t="shared" si="26"/>
        <v>15.852424825351818</v>
      </c>
      <c r="BL25" s="44">
        <f t="shared" si="26"/>
        <v>15.749853194289756</v>
      </c>
      <c r="BM25" s="44">
        <f t="shared" si="26"/>
        <v>15.647281563227693</v>
      </c>
      <c r="BN25" s="44">
        <f t="shared" si="26"/>
        <v>15.544709932165631</v>
      </c>
      <c r="BO25" s="44">
        <f t="shared" si="26"/>
        <v>15.442138301103569</v>
      </c>
      <c r="BP25" s="44">
        <f t="shared" ref="BP25:CI25" si="27">TREND($C$13:$CH$13,$C$6:$CH$6,BP6,TRUE)</f>
        <v>15.339566670041506</v>
      </c>
      <c r="BQ25" s="44">
        <f t="shared" si="27"/>
        <v>15.236995038979444</v>
      </c>
      <c r="BR25" s="44">
        <f t="shared" si="27"/>
        <v>15.134423407917382</v>
      </c>
      <c r="BS25" s="44">
        <f t="shared" si="27"/>
        <v>15.031851776855319</v>
      </c>
      <c r="BT25" s="44">
        <f t="shared" si="27"/>
        <v>14.929280145793257</v>
      </c>
      <c r="BU25" s="44">
        <f t="shared" si="27"/>
        <v>14.826708514731195</v>
      </c>
      <c r="BV25" s="44">
        <f t="shared" si="27"/>
        <v>14.724136883669132</v>
      </c>
      <c r="BW25" s="44">
        <f t="shared" si="27"/>
        <v>14.62156525260707</v>
      </c>
      <c r="BX25" s="44">
        <f t="shared" si="27"/>
        <v>14.518993621545007</v>
      </c>
      <c r="BY25" s="44">
        <f t="shared" si="27"/>
        <v>14.416421990482945</v>
      </c>
      <c r="BZ25" s="44">
        <f t="shared" si="27"/>
        <v>14.313850359420883</v>
      </c>
      <c r="CA25" s="44">
        <f t="shared" si="27"/>
        <v>14.211278728358792</v>
      </c>
      <c r="CB25" s="44">
        <f t="shared" si="27"/>
        <v>14.10870709729673</v>
      </c>
      <c r="CC25" s="44">
        <f t="shared" si="27"/>
        <v>14.006135466234667</v>
      </c>
      <c r="CD25" s="44">
        <f t="shared" si="27"/>
        <v>13.903563835172605</v>
      </c>
      <c r="CE25" s="44">
        <f t="shared" si="27"/>
        <v>13.800992204110543</v>
      </c>
      <c r="CF25" s="44">
        <f t="shared" si="27"/>
        <v>13.69842057304848</v>
      </c>
      <c r="CG25" s="44">
        <f t="shared" si="27"/>
        <v>13.595848941986418</v>
      </c>
      <c r="CH25" s="44">
        <f t="shared" si="27"/>
        <v>13.493277310924356</v>
      </c>
      <c r="CI25" s="44">
        <f t="shared" si="27"/>
        <v>13.390705679862293</v>
      </c>
      <c r="CJ25" s="44"/>
      <c r="CK25" s="4"/>
      <c r="CL25" s="5"/>
      <c r="CP25" s="45"/>
      <c r="CR25" s="29"/>
      <c r="CS25" s="30"/>
      <c r="CT25" s="30"/>
    </row>
    <row r="26" spans="1:101" ht="12.75">
      <c r="A26" s="1" t="s">
        <v>124</v>
      </c>
      <c r="B26" s="1" t="s">
        <v>9</v>
      </c>
      <c r="C26" s="5"/>
      <c r="D26" s="5"/>
      <c r="E26" s="5"/>
      <c r="F26" s="5"/>
      <c r="G26" s="5"/>
      <c r="H26" s="42">
        <f>(SUM(D14:L14)+(C14+M14)/2)/10</f>
        <v>17.350000000000001</v>
      </c>
      <c r="I26" s="42">
        <f t="shared" ref="I26:BT26" si="28">(SUM(E14:M14)+(D14+N14)/2)/10</f>
        <v>17.75</v>
      </c>
      <c r="J26" s="42">
        <f t="shared" si="28"/>
        <v>18.649999999999999</v>
      </c>
      <c r="K26" s="42">
        <f t="shared" si="28"/>
        <v>18.95</v>
      </c>
      <c r="L26" s="42">
        <f t="shared" si="28"/>
        <v>18.899999999999999</v>
      </c>
      <c r="M26" s="42">
        <f t="shared" si="28"/>
        <v>18.75</v>
      </c>
      <c r="N26" s="42">
        <f t="shared" si="28"/>
        <v>18.2</v>
      </c>
      <c r="O26" s="42">
        <f t="shared" si="28"/>
        <v>17.850000000000001</v>
      </c>
      <c r="P26" s="42">
        <f t="shared" si="28"/>
        <v>18.100000000000001</v>
      </c>
      <c r="Q26" s="42">
        <f t="shared" si="28"/>
        <v>18.2</v>
      </c>
      <c r="R26" s="42">
        <f t="shared" si="28"/>
        <v>17.850000000000001</v>
      </c>
      <c r="S26" s="42">
        <f t="shared" si="28"/>
        <v>16.850000000000001</v>
      </c>
      <c r="T26" s="42">
        <f t="shared" si="28"/>
        <v>16.2</v>
      </c>
      <c r="U26" s="42">
        <f t="shared" si="28"/>
        <v>15.85</v>
      </c>
      <c r="V26" s="42">
        <f t="shared" si="28"/>
        <v>15.6</v>
      </c>
      <c r="W26" s="42">
        <f t="shared" si="28"/>
        <v>15.65</v>
      </c>
      <c r="X26" s="42">
        <f t="shared" si="28"/>
        <v>15.65</v>
      </c>
      <c r="Y26" s="42">
        <f t="shared" si="28"/>
        <v>16.149999999999999</v>
      </c>
      <c r="Z26" s="42">
        <f t="shared" si="28"/>
        <v>16.399999999999999</v>
      </c>
      <c r="AA26" s="42">
        <f t="shared" si="28"/>
        <v>16.25</v>
      </c>
      <c r="AB26" s="42">
        <f t="shared" si="28"/>
        <v>16.100000000000001</v>
      </c>
      <c r="AC26" s="42">
        <f t="shared" si="28"/>
        <v>16.399999999999999</v>
      </c>
      <c r="AD26" s="42">
        <f t="shared" si="28"/>
        <v>16.55</v>
      </c>
      <c r="AE26" s="42">
        <f t="shared" si="28"/>
        <v>16.600000000000001</v>
      </c>
      <c r="AF26" s="42">
        <f t="shared" si="28"/>
        <v>16.75</v>
      </c>
      <c r="AG26" s="42">
        <f t="shared" si="28"/>
        <v>16.399999999999999</v>
      </c>
      <c r="AH26" s="42">
        <f t="shared" si="28"/>
        <v>16.149999999999999</v>
      </c>
      <c r="AI26" s="42">
        <f t="shared" si="28"/>
        <v>15.8</v>
      </c>
      <c r="AJ26" s="42">
        <f t="shared" si="28"/>
        <v>15.35</v>
      </c>
      <c r="AK26" s="42">
        <f t="shared" si="28"/>
        <v>14.85</v>
      </c>
      <c r="AL26" s="42">
        <f t="shared" si="28"/>
        <v>14.85</v>
      </c>
      <c r="AM26" s="42">
        <f t="shared" si="28"/>
        <v>14.85</v>
      </c>
      <c r="AN26" s="42">
        <f t="shared" si="28"/>
        <v>14.35</v>
      </c>
      <c r="AO26" s="42">
        <f t="shared" si="28"/>
        <v>14</v>
      </c>
      <c r="AP26" s="42">
        <f t="shared" si="28"/>
        <v>13.4</v>
      </c>
      <c r="AQ26" s="42">
        <f t="shared" si="28"/>
        <v>13</v>
      </c>
      <c r="AR26" s="42">
        <f t="shared" si="28"/>
        <v>12.8</v>
      </c>
      <c r="AS26" s="42">
        <f t="shared" si="28"/>
        <v>12.4</v>
      </c>
      <c r="AT26" s="42">
        <f t="shared" si="28"/>
        <v>12.05</v>
      </c>
      <c r="AU26" s="42">
        <f t="shared" si="28"/>
        <v>12.1</v>
      </c>
      <c r="AV26" s="42">
        <f t="shared" si="28"/>
        <v>12.25</v>
      </c>
      <c r="AW26" s="42">
        <f t="shared" si="28"/>
        <v>12.2</v>
      </c>
      <c r="AX26" s="42">
        <f t="shared" si="28"/>
        <v>12.35</v>
      </c>
      <c r="AY26" s="42">
        <f t="shared" si="28"/>
        <v>12.95</v>
      </c>
      <c r="AZ26" s="42">
        <f t="shared" si="28"/>
        <v>13.7</v>
      </c>
      <c r="BA26" s="42">
        <f t="shared" si="28"/>
        <v>13.95</v>
      </c>
      <c r="BB26" s="42">
        <f t="shared" si="28"/>
        <v>14.15</v>
      </c>
      <c r="BC26" s="42">
        <f t="shared" si="28"/>
        <v>14.25</v>
      </c>
      <c r="BD26" s="42">
        <f t="shared" si="28"/>
        <v>14</v>
      </c>
      <c r="BE26" s="42">
        <f t="shared" si="28"/>
        <v>13.5</v>
      </c>
      <c r="BF26" s="42">
        <f t="shared" si="28"/>
        <v>12.95</v>
      </c>
      <c r="BG26" s="42">
        <f t="shared" si="28"/>
        <v>12.8</v>
      </c>
      <c r="BH26" s="42">
        <f t="shared" si="28"/>
        <v>12.5</v>
      </c>
      <c r="BI26" s="42">
        <f t="shared" si="28"/>
        <v>11.85</v>
      </c>
      <c r="BJ26" s="42">
        <f t="shared" si="28"/>
        <v>11.45</v>
      </c>
      <c r="BK26" s="42">
        <f t="shared" si="28"/>
        <v>11.6</v>
      </c>
      <c r="BL26" s="42">
        <f t="shared" si="28"/>
        <v>11.65</v>
      </c>
      <c r="BM26" s="42">
        <f t="shared" si="28"/>
        <v>11.4</v>
      </c>
      <c r="BN26" s="42">
        <f t="shared" si="28"/>
        <v>11.4</v>
      </c>
      <c r="BO26" s="42">
        <f t="shared" si="28"/>
        <v>11.5</v>
      </c>
      <c r="BP26" s="42">
        <f t="shared" si="28"/>
        <v>11.35</v>
      </c>
      <c r="BQ26" s="42">
        <f t="shared" si="28"/>
        <v>10.9</v>
      </c>
      <c r="BR26" s="42">
        <f t="shared" si="28"/>
        <v>10.85</v>
      </c>
      <c r="BS26" s="42">
        <f t="shared" si="28"/>
        <v>10.8</v>
      </c>
      <c r="BT26" s="42">
        <f t="shared" si="28"/>
        <v>10.5</v>
      </c>
      <c r="BU26" s="42">
        <f t="shared" ref="BU26:CB26" si="29">(SUM(BQ14:BY14)+(BP14+BZ14)/2)/10</f>
        <v>10.35</v>
      </c>
      <c r="BV26" s="42">
        <f t="shared" si="29"/>
        <v>10.050000000000001</v>
      </c>
      <c r="BW26" s="42">
        <f t="shared" si="29"/>
        <v>9.75</v>
      </c>
      <c r="BX26" s="42">
        <f t="shared" si="29"/>
        <v>9.25</v>
      </c>
      <c r="BY26" s="42">
        <f t="shared" si="29"/>
        <v>9.35</v>
      </c>
      <c r="BZ26" s="42">
        <f t="shared" si="29"/>
        <v>9.4499999999999993</v>
      </c>
      <c r="CA26" s="42">
        <f t="shared" si="29"/>
        <v>9.1</v>
      </c>
      <c r="CB26" s="42">
        <f t="shared" si="29"/>
        <v>9.1</v>
      </c>
      <c r="CC26" s="42">
        <f>(SUM(BY14:CG14)+(BX14+CH14)/2)/10</f>
        <v>9.25</v>
      </c>
      <c r="CD26" s="42">
        <f>(SUM(BZ14:CH14)+(BY14+CI14)/2)/10</f>
        <v>9.15</v>
      </c>
      <c r="CE26" s="42"/>
      <c r="CF26" s="42"/>
      <c r="CG26" s="42"/>
      <c r="CH26" s="42"/>
      <c r="CI26" s="42"/>
      <c r="CJ26" s="42"/>
      <c r="CK26" s="4"/>
      <c r="CL26" s="5"/>
      <c r="CP26" s="45"/>
      <c r="CR26" s="29"/>
      <c r="CS26" s="30"/>
      <c r="CT26" s="30"/>
    </row>
    <row r="27" spans="1:101" ht="12.75">
      <c r="A27" s="1" t="s">
        <v>124</v>
      </c>
      <c r="B27" s="1" t="s">
        <v>10</v>
      </c>
      <c r="C27" s="5"/>
      <c r="D27" s="5"/>
      <c r="E27" s="5"/>
      <c r="F27" s="5"/>
      <c r="G27" s="5"/>
      <c r="H27" s="42">
        <f>(SUM(D15:L15)+(C15+M15)/2)/10</f>
        <v>11.7</v>
      </c>
      <c r="I27" s="42">
        <f t="shared" ref="I27:BT27" si="30">(SUM(E15:M15)+(D15+N15)/2)/10</f>
        <v>11.95</v>
      </c>
      <c r="J27" s="42">
        <f t="shared" si="30"/>
        <v>12.15</v>
      </c>
      <c r="K27" s="42">
        <f t="shared" si="30"/>
        <v>12.1</v>
      </c>
      <c r="L27" s="42">
        <f t="shared" si="30"/>
        <v>11.5</v>
      </c>
      <c r="M27" s="42">
        <f t="shared" si="30"/>
        <v>11.5</v>
      </c>
      <c r="N27" s="42">
        <f t="shared" si="30"/>
        <v>11.9</v>
      </c>
      <c r="O27" s="42">
        <f t="shared" si="30"/>
        <v>12.25</v>
      </c>
      <c r="P27" s="42">
        <f t="shared" si="30"/>
        <v>12.7</v>
      </c>
      <c r="Q27" s="42">
        <f t="shared" si="30"/>
        <v>13.35</v>
      </c>
      <c r="R27" s="42">
        <f t="shared" si="30"/>
        <v>13.8</v>
      </c>
      <c r="S27" s="42">
        <f t="shared" si="30"/>
        <v>13.7</v>
      </c>
      <c r="T27" s="42">
        <f t="shared" si="30"/>
        <v>13.8</v>
      </c>
      <c r="U27" s="42">
        <f t="shared" si="30"/>
        <v>14.15</v>
      </c>
      <c r="V27" s="42">
        <f t="shared" si="30"/>
        <v>14.45</v>
      </c>
      <c r="W27" s="42">
        <f t="shared" si="30"/>
        <v>14.45</v>
      </c>
      <c r="X27" s="42">
        <f t="shared" si="30"/>
        <v>14.75</v>
      </c>
      <c r="Y27" s="42">
        <f t="shared" si="30"/>
        <v>15.1</v>
      </c>
      <c r="Z27" s="42">
        <f t="shared" si="30"/>
        <v>15.3</v>
      </c>
      <c r="AA27" s="42">
        <f t="shared" si="30"/>
        <v>15.05</v>
      </c>
      <c r="AB27" s="42">
        <f t="shared" si="30"/>
        <v>14.35</v>
      </c>
      <c r="AC27" s="42">
        <f t="shared" si="30"/>
        <v>14.1</v>
      </c>
      <c r="AD27" s="42">
        <f t="shared" si="30"/>
        <v>13.55</v>
      </c>
      <c r="AE27" s="42">
        <f t="shared" si="30"/>
        <v>13.1</v>
      </c>
      <c r="AF27" s="42">
        <f t="shared" si="30"/>
        <v>12.8</v>
      </c>
      <c r="AG27" s="42">
        <f t="shared" si="30"/>
        <v>12.2</v>
      </c>
      <c r="AH27" s="42">
        <f t="shared" si="30"/>
        <v>11.5</v>
      </c>
      <c r="AI27" s="42">
        <f t="shared" si="30"/>
        <v>10.75</v>
      </c>
      <c r="AJ27" s="42">
        <f t="shared" si="30"/>
        <v>9.75</v>
      </c>
      <c r="AK27" s="42">
        <f t="shared" si="30"/>
        <v>9</v>
      </c>
      <c r="AL27" s="42">
        <f t="shared" si="30"/>
        <v>8.5500000000000007</v>
      </c>
      <c r="AM27" s="42">
        <f t="shared" si="30"/>
        <v>8.0500000000000007</v>
      </c>
      <c r="AN27" s="42">
        <f t="shared" si="30"/>
        <v>7.55</v>
      </c>
      <c r="AO27" s="42">
        <f t="shared" si="30"/>
        <v>6.85</v>
      </c>
      <c r="AP27" s="42">
        <f t="shared" si="30"/>
        <v>6.25</v>
      </c>
      <c r="AQ27" s="42">
        <f t="shared" si="30"/>
        <v>6.2</v>
      </c>
      <c r="AR27" s="42">
        <f t="shared" si="30"/>
        <v>6</v>
      </c>
      <c r="AS27" s="42">
        <f t="shared" si="30"/>
        <v>5.35</v>
      </c>
      <c r="AT27" s="42">
        <f t="shared" si="30"/>
        <v>4.9000000000000004</v>
      </c>
      <c r="AU27" s="42">
        <f t="shared" si="30"/>
        <v>4.8</v>
      </c>
      <c r="AV27" s="42">
        <f t="shared" si="30"/>
        <v>5.3</v>
      </c>
      <c r="AW27" s="42">
        <f t="shared" si="30"/>
        <v>5.85</v>
      </c>
      <c r="AX27" s="42">
        <f t="shared" si="30"/>
        <v>6.2</v>
      </c>
      <c r="AY27" s="42">
        <f t="shared" si="30"/>
        <v>6.05</v>
      </c>
      <c r="AZ27" s="42">
        <f t="shared" si="30"/>
        <v>5.95</v>
      </c>
      <c r="BA27" s="42">
        <f t="shared" si="30"/>
        <v>5.65</v>
      </c>
      <c r="BB27" s="42">
        <f t="shared" si="30"/>
        <v>5</v>
      </c>
      <c r="BC27" s="42">
        <f t="shared" si="30"/>
        <v>5.0999999999999996</v>
      </c>
      <c r="BD27" s="42">
        <f t="shared" si="30"/>
        <v>5.8</v>
      </c>
      <c r="BE27" s="42">
        <f t="shared" si="30"/>
        <v>5.8</v>
      </c>
      <c r="BF27" s="42">
        <f t="shared" si="30"/>
        <v>5</v>
      </c>
      <c r="BG27" s="42">
        <f t="shared" si="30"/>
        <v>4.5999999999999996</v>
      </c>
      <c r="BH27" s="42">
        <f t="shared" si="30"/>
        <v>4.3499999999999996</v>
      </c>
      <c r="BI27" s="42">
        <f t="shared" si="30"/>
        <v>4.5</v>
      </c>
      <c r="BJ27" s="42">
        <f t="shared" si="30"/>
        <v>4.5</v>
      </c>
      <c r="BK27" s="42">
        <f t="shared" si="30"/>
        <v>4.4000000000000004</v>
      </c>
      <c r="BL27" s="42">
        <f t="shared" si="30"/>
        <v>4.7</v>
      </c>
      <c r="BM27" s="42">
        <f t="shared" si="30"/>
        <v>4.9000000000000004</v>
      </c>
      <c r="BN27" s="42">
        <f t="shared" si="30"/>
        <v>4.6500000000000004</v>
      </c>
      <c r="BO27" s="42">
        <f t="shared" si="30"/>
        <v>4.3499999999999996</v>
      </c>
      <c r="BP27" s="42">
        <f t="shared" si="30"/>
        <v>4.25</v>
      </c>
      <c r="BQ27" s="42">
        <f t="shared" si="30"/>
        <v>3.95</v>
      </c>
      <c r="BR27" s="42">
        <f t="shared" si="30"/>
        <v>4</v>
      </c>
      <c r="BS27" s="42">
        <f t="shared" si="30"/>
        <v>4.0999999999999996</v>
      </c>
      <c r="BT27" s="42">
        <f t="shared" si="30"/>
        <v>4</v>
      </c>
      <c r="BU27" s="42">
        <f t="shared" ref="BU27:CD27" si="31">(SUM(BQ15:BY15)+(BP15+BZ15)/2)/10</f>
        <v>3.95</v>
      </c>
      <c r="BV27" s="42">
        <f t="shared" si="31"/>
        <v>3.65</v>
      </c>
      <c r="BW27" s="42">
        <f t="shared" si="31"/>
        <v>3.55</v>
      </c>
      <c r="BX27" s="42">
        <f t="shared" si="31"/>
        <v>3.6</v>
      </c>
      <c r="BY27" s="42">
        <f t="shared" si="31"/>
        <v>3.9</v>
      </c>
      <c r="BZ27" s="42">
        <f t="shared" si="31"/>
        <v>4.7</v>
      </c>
      <c r="CA27" s="42">
        <f t="shared" si="31"/>
        <v>5.25</v>
      </c>
      <c r="CB27" s="42">
        <f t="shared" si="31"/>
        <v>5.0999999999999996</v>
      </c>
      <c r="CC27" s="42">
        <f t="shared" si="31"/>
        <v>4.9000000000000004</v>
      </c>
      <c r="CD27" s="42">
        <f t="shared" si="31"/>
        <v>5.2</v>
      </c>
      <c r="CE27" s="42"/>
      <c r="CF27" s="42"/>
      <c r="CG27" s="42"/>
      <c r="CH27" s="42"/>
      <c r="CI27" s="42"/>
      <c r="CJ27" s="42"/>
      <c r="CK27" s="4"/>
      <c r="CL27" s="5"/>
      <c r="CP27" s="45"/>
      <c r="CR27" s="29"/>
      <c r="CS27" s="30"/>
      <c r="CT27" s="30"/>
    </row>
    <row r="28" spans="1:101" ht="12.75">
      <c r="A28" s="1" t="s">
        <v>124</v>
      </c>
      <c r="B28" s="1" t="s">
        <v>11</v>
      </c>
      <c r="C28" s="5"/>
      <c r="D28" s="5"/>
      <c r="E28" s="5"/>
      <c r="F28" s="5"/>
      <c r="G28" s="5"/>
      <c r="H28" s="42">
        <f>(SUM(D16:L16)+(C16+M16)/2)/10</f>
        <v>6.65</v>
      </c>
      <c r="I28" s="42">
        <f t="shared" ref="I28:BT28" si="32">(SUM(E16:M16)+(D16+N16)/2)/10</f>
        <v>7</v>
      </c>
      <c r="J28" s="42">
        <f t="shared" si="32"/>
        <v>7.45</v>
      </c>
      <c r="K28" s="42">
        <f t="shared" si="32"/>
        <v>8.4</v>
      </c>
      <c r="L28" s="42">
        <f t="shared" si="32"/>
        <v>8.9</v>
      </c>
      <c r="M28" s="42">
        <f t="shared" si="32"/>
        <v>8.35</v>
      </c>
      <c r="N28" s="42">
        <f t="shared" si="32"/>
        <v>7.6</v>
      </c>
      <c r="O28" s="42">
        <f t="shared" si="32"/>
        <v>7.15</v>
      </c>
      <c r="P28" s="42">
        <f t="shared" si="32"/>
        <v>7.15</v>
      </c>
      <c r="Q28" s="42">
        <f t="shared" si="32"/>
        <v>7.35</v>
      </c>
      <c r="R28" s="42">
        <f t="shared" si="32"/>
        <v>7.15</v>
      </c>
      <c r="S28" s="42">
        <f t="shared" si="32"/>
        <v>7</v>
      </c>
      <c r="T28" s="42">
        <f t="shared" si="32"/>
        <v>7.35</v>
      </c>
      <c r="U28" s="42">
        <f t="shared" si="32"/>
        <v>7.15</v>
      </c>
      <c r="V28" s="42">
        <f t="shared" si="32"/>
        <v>6.5</v>
      </c>
      <c r="W28" s="42">
        <f t="shared" si="32"/>
        <v>6.75</v>
      </c>
      <c r="X28" s="42">
        <f t="shared" si="32"/>
        <v>7.05</v>
      </c>
      <c r="Y28" s="42">
        <f t="shared" si="32"/>
        <v>7.2</v>
      </c>
      <c r="Z28" s="42">
        <f t="shared" si="32"/>
        <v>7.1</v>
      </c>
      <c r="AA28" s="42">
        <f t="shared" si="32"/>
        <v>6.6</v>
      </c>
      <c r="AB28" s="42">
        <f t="shared" si="32"/>
        <v>6.2</v>
      </c>
      <c r="AC28" s="42">
        <f t="shared" si="32"/>
        <v>5.85</v>
      </c>
      <c r="AD28" s="42">
        <f t="shared" si="32"/>
        <v>5.15</v>
      </c>
      <c r="AE28" s="42">
        <f t="shared" si="32"/>
        <v>5</v>
      </c>
      <c r="AF28" s="42">
        <f t="shared" si="32"/>
        <v>5.45</v>
      </c>
      <c r="AG28" s="42">
        <f t="shared" si="32"/>
        <v>5.0999999999999996</v>
      </c>
      <c r="AH28" s="42">
        <f t="shared" si="32"/>
        <v>4.7</v>
      </c>
      <c r="AI28" s="42">
        <f t="shared" si="32"/>
        <v>4.4000000000000004</v>
      </c>
      <c r="AJ28" s="42">
        <f t="shared" si="32"/>
        <v>4.0999999999999996</v>
      </c>
      <c r="AK28" s="42">
        <f t="shared" si="32"/>
        <v>4.05</v>
      </c>
      <c r="AL28" s="42">
        <f t="shared" si="32"/>
        <v>4.05</v>
      </c>
      <c r="AM28" s="42">
        <f t="shared" si="32"/>
        <v>4.0999999999999996</v>
      </c>
      <c r="AN28" s="42">
        <f t="shared" si="32"/>
        <v>3.85</v>
      </c>
      <c r="AO28" s="42">
        <f t="shared" si="32"/>
        <v>3.05</v>
      </c>
      <c r="AP28" s="42">
        <f t="shared" si="32"/>
        <v>2.35</v>
      </c>
      <c r="AQ28" s="42">
        <f t="shared" si="32"/>
        <v>2.15</v>
      </c>
      <c r="AR28" s="42">
        <f t="shared" si="32"/>
        <v>2.0499999999999998</v>
      </c>
      <c r="AS28" s="42">
        <f t="shared" si="32"/>
        <v>1.75</v>
      </c>
      <c r="AT28" s="42">
        <f t="shared" si="32"/>
        <v>1.45</v>
      </c>
      <c r="AU28" s="42">
        <f t="shared" si="32"/>
        <v>1.4</v>
      </c>
      <c r="AV28" s="42">
        <f t="shared" si="32"/>
        <v>1.6</v>
      </c>
      <c r="AW28" s="42">
        <f t="shared" si="32"/>
        <v>1.7</v>
      </c>
      <c r="AX28" s="42">
        <f t="shared" si="32"/>
        <v>1.85</v>
      </c>
      <c r="AY28" s="42">
        <f t="shared" si="32"/>
        <v>2.0499999999999998</v>
      </c>
      <c r="AZ28" s="42">
        <f t="shared" si="32"/>
        <v>1.85</v>
      </c>
      <c r="BA28" s="42">
        <f t="shared" si="32"/>
        <v>1.9</v>
      </c>
      <c r="BB28" s="42">
        <f t="shared" si="32"/>
        <v>2</v>
      </c>
      <c r="BC28" s="42">
        <f t="shared" si="32"/>
        <v>1.95</v>
      </c>
      <c r="BD28" s="42">
        <f t="shared" si="32"/>
        <v>2.1</v>
      </c>
      <c r="BE28" s="42">
        <f t="shared" si="32"/>
        <v>2.35</v>
      </c>
      <c r="BF28" s="42">
        <f t="shared" si="32"/>
        <v>2.2999999999999998</v>
      </c>
      <c r="BG28" s="42">
        <f t="shared" si="32"/>
        <v>2.1</v>
      </c>
      <c r="BH28" s="42">
        <f t="shared" si="32"/>
        <v>1.95</v>
      </c>
      <c r="BI28" s="42">
        <f t="shared" si="32"/>
        <v>1.85</v>
      </c>
      <c r="BJ28" s="42">
        <f t="shared" si="32"/>
        <v>1.9</v>
      </c>
      <c r="BK28" s="42">
        <f t="shared" si="32"/>
        <v>1.85</v>
      </c>
      <c r="BL28" s="42">
        <f t="shared" si="32"/>
        <v>1.7</v>
      </c>
      <c r="BM28" s="42">
        <f t="shared" si="32"/>
        <v>1.6</v>
      </c>
      <c r="BN28" s="42">
        <f t="shared" si="32"/>
        <v>1.55</v>
      </c>
      <c r="BO28" s="42">
        <f t="shared" si="32"/>
        <v>1.4</v>
      </c>
      <c r="BP28" s="42">
        <f t="shared" si="32"/>
        <v>1.5</v>
      </c>
      <c r="BQ28" s="42">
        <f t="shared" si="32"/>
        <v>1.95</v>
      </c>
      <c r="BR28" s="42">
        <f t="shared" si="32"/>
        <v>2.2000000000000002</v>
      </c>
      <c r="BS28" s="42">
        <f t="shared" si="32"/>
        <v>2.25</v>
      </c>
      <c r="BT28" s="42">
        <f t="shared" si="32"/>
        <v>2.4</v>
      </c>
      <c r="BU28" s="42">
        <f t="shared" ref="BU28:BZ28" si="33">(SUM(BQ16:BY16)+(BP16+BZ16)/2)/10</f>
        <v>2.4500000000000002</v>
      </c>
      <c r="BV28" s="42">
        <f t="shared" si="33"/>
        <v>2.4500000000000002</v>
      </c>
      <c r="BW28" s="42">
        <f t="shared" si="33"/>
        <v>2.5499999999999998</v>
      </c>
      <c r="BX28" s="42">
        <f t="shared" si="33"/>
        <v>2.6</v>
      </c>
      <c r="BY28" s="42">
        <f t="shared" si="33"/>
        <v>2.6</v>
      </c>
      <c r="BZ28" s="42">
        <f t="shared" si="33"/>
        <v>2.5499999999999998</v>
      </c>
      <c r="CA28" s="42">
        <f t="shared" ref="CA28:CD29" si="34">(SUM(BW16:CE16)+(BV16+CF16)/2)/10</f>
        <v>2.2999999999999998</v>
      </c>
      <c r="CB28" s="42">
        <f t="shared" si="34"/>
        <v>2.1</v>
      </c>
      <c r="CC28" s="42">
        <f t="shared" si="34"/>
        <v>2.15</v>
      </c>
      <c r="CD28" s="42">
        <f t="shared" si="34"/>
        <v>2.2000000000000002</v>
      </c>
      <c r="CE28" s="42"/>
      <c r="CF28" s="42"/>
      <c r="CG28" s="42"/>
      <c r="CH28" s="42"/>
      <c r="CI28" s="42"/>
      <c r="CJ28" s="42"/>
      <c r="CK28" s="4"/>
      <c r="CL28" s="5"/>
      <c r="CP28" s="45"/>
      <c r="CR28" s="29"/>
      <c r="CS28" s="30"/>
      <c r="CT28" s="30"/>
    </row>
    <row r="29" spans="1:101" ht="12.75">
      <c r="A29" s="1" t="s">
        <v>124</v>
      </c>
      <c r="B29" s="1" t="s">
        <v>12</v>
      </c>
      <c r="C29" s="5"/>
      <c r="D29" s="5"/>
      <c r="E29" s="5"/>
      <c r="F29" s="5"/>
      <c r="G29" s="5"/>
      <c r="H29" s="42">
        <f>(SUM(D17:L17)+(C17+M17)/2)/10</f>
        <v>1.65</v>
      </c>
      <c r="I29" s="42">
        <f t="shared" ref="I29:AN29" si="35">(SUM(E17:M17)+(D17+N17)/2)/10</f>
        <v>1.75</v>
      </c>
      <c r="J29" s="42">
        <f t="shared" si="35"/>
        <v>1.85</v>
      </c>
      <c r="K29" s="42">
        <f t="shared" si="35"/>
        <v>1.95</v>
      </c>
      <c r="L29" s="42">
        <f t="shared" si="35"/>
        <v>1.85</v>
      </c>
      <c r="M29" s="42">
        <f t="shared" si="35"/>
        <v>1.95</v>
      </c>
      <c r="N29" s="42">
        <f t="shared" si="35"/>
        <v>2.1</v>
      </c>
      <c r="O29" s="42">
        <f t="shared" si="35"/>
        <v>2.25</v>
      </c>
      <c r="P29" s="42">
        <f t="shared" si="35"/>
        <v>2.4</v>
      </c>
      <c r="Q29" s="42">
        <f t="shared" si="35"/>
        <v>2.4</v>
      </c>
      <c r="R29" s="42">
        <f t="shared" si="35"/>
        <v>2.2999999999999998</v>
      </c>
      <c r="S29" s="42">
        <f t="shared" si="35"/>
        <v>2.15</v>
      </c>
      <c r="T29" s="42">
        <f t="shared" si="35"/>
        <v>2</v>
      </c>
      <c r="U29" s="42">
        <f t="shared" si="35"/>
        <v>1.65</v>
      </c>
      <c r="V29" s="42">
        <f t="shared" si="35"/>
        <v>1.4</v>
      </c>
      <c r="W29" s="42">
        <f t="shared" si="35"/>
        <v>1.45</v>
      </c>
      <c r="X29" s="42">
        <f t="shared" si="35"/>
        <v>1.65</v>
      </c>
      <c r="Y29" s="42">
        <f t="shared" si="35"/>
        <v>1.6</v>
      </c>
      <c r="Z29" s="42">
        <f t="shared" si="35"/>
        <v>1.3</v>
      </c>
      <c r="AA29" s="42">
        <f t="shared" si="35"/>
        <v>1.3</v>
      </c>
      <c r="AB29" s="42">
        <f t="shared" si="35"/>
        <v>1.35</v>
      </c>
      <c r="AC29" s="42">
        <f t="shared" si="35"/>
        <v>1.4</v>
      </c>
      <c r="AD29" s="42">
        <f t="shared" si="35"/>
        <v>1.5</v>
      </c>
      <c r="AE29" s="42">
        <f t="shared" si="35"/>
        <v>1.6</v>
      </c>
      <c r="AF29" s="42">
        <f t="shared" si="35"/>
        <v>1.8</v>
      </c>
      <c r="AG29" s="42">
        <f t="shared" si="35"/>
        <v>1.65</v>
      </c>
      <c r="AH29" s="42">
        <f t="shared" si="35"/>
        <v>1.25</v>
      </c>
      <c r="AI29" s="42">
        <f t="shared" si="35"/>
        <v>1.1000000000000001</v>
      </c>
      <c r="AJ29" s="42">
        <f t="shared" si="35"/>
        <v>1.1000000000000001</v>
      </c>
      <c r="AK29" s="42">
        <f t="shared" si="35"/>
        <v>0.95</v>
      </c>
      <c r="AL29" s="42">
        <f t="shared" si="35"/>
        <v>0.8</v>
      </c>
      <c r="AM29" s="42">
        <f t="shared" si="35"/>
        <v>0.7</v>
      </c>
      <c r="AN29" s="42">
        <f t="shared" si="35"/>
        <v>0.55000000000000004</v>
      </c>
      <c r="AO29" s="42">
        <f t="shared" ref="AO29:BT29" si="36">(SUM(AK17:AS17)+(AJ17+AT17)/2)/10</f>
        <v>0.4</v>
      </c>
      <c r="AP29" s="42">
        <f t="shared" si="36"/>
        <v>0.2</v>
      </c>
      <c r="AQ29" s="42">
        <f t="shared" si="36"/>
        <v>0.2</v>
      </c>
      <c r="AR29" s="42">
        <f t="shared" si="36"/>
        <v>0.3</v>
      </c>
      <c r="AS29" s="42">
        <f t="shared" si="36"/>
        <v>0.25</v>
      </c>
      <c r="AT29" s="42">
        <f t="shared" si="36"/>
        <v>0.25</v>
      </c>
      <c r="AU29" s="42">
        <f t="shared" si="36"/>
        <v>0.3</v>
      </c>
      <c r="AV29" s="42">
        <f t="shared" si="36"/>
        <v>0.3</v>
      </c>
      <c r="AW29" s="42">
        <f t="shared" si="36"/>
        <v>0.3</v>
      </c>
      <c r="AX29" s="42">
        <f t="shared" si="36"/>
        <v>0.3</v>
      </c>
      <c r="AY29" s="42">
        <f t="shared" si="36"/>
        <v>0.3</v>
      </c>
      <c r="AZ29" s="42">
        <f t="shared" si="36"/>
        <v>0.3</v>
      </c>
      <c r="BA29" s="42">
        <f t="shared" si="36"/>
        <v>0.2</v>
      </c>
      <c r="BB29" s="42">
        <f t="shared" si="36"/>
        <v>0.1</v>
      </c>
      <c r="BC29" s="42">
        <f t="shared" si="36"/>
        <v>0.1</v>
      </c>
      <c r="BD29" s="42">
        <f t="shared" si="36"/>
        <v>0.05</v>
      </c>
      <c r="BE29" s="42">
        <f t="shared" si="36"/>
        <v>0</v>
      </c>
      <c r="BF29" s="42">
        <f t="shared" si="36"/>
        <v>0</v>
      </c>
      <c r="BG29" s="42">
        <f t="shared" si="36"/>
        <v>0.05</v>
      </c>
      <c r="BH29" s="42">
        <f t="shared" si="36"/>
        <v>0.1</v>
      </c>
      <c r="BI29" s="42">
        <f t="shared" si="36"/>
        <v>0.15</v>
      </c>
      <c r="BJ29" s="42">
        <f t="shared" si="36"/>
        <v>0.2</v>
      </c>
      <c r="BK29" s="42">
        <f t="shared" si="36"/>
        <v>0.25</v>
      </c>
      <c r="BL29" s="42">
        <f t="shared" si="36"/>
        <v>0.3</v>
      </c>
      <c r="BM29" s="42">
        <f t="shared" si="36"/>
        <v>0.3</v>
      </c>
      <c r="BN29" s="42">
        <f t="shared" si="36"/>
        <v>0.35</v>
      </c>
      <c r="BO29" s="42">
        <f t="shared" si="36"/>
        <v>0.4</v>
      </c>
      <c r="BP29" s="42">
        <f t="shared" si="36"/>
        <v>0.5</v>
      </c>
      <c r="BQ29" s="42">
        <f t="shared" si="36"/>
        <v>0.6</v>
      </c>
      <c r="BR29" s="42">
        <f t="shared" si="36"/>
        <v>0.6</v>
      </c>
      <c r="BS29" s="42">
        <f t="shared" si="36"/>
        <v>0.55000000000000004</v>
      </c>
      <c r="BT29" s="42">
        <f t="shared" si="36"/>
        <v>0.55000000000000004</v>
      </c>
      <c r="BU29" s="42">
        <f t="shared" ref="BU29:BZ29" si="37">(SUM(BQ17:BY17)+(BP17+BZ17)/2)/10</f>
        <v>0.55000000000000004</v>
      </c>
      <c r="BV29" s="42">
        <f t="shared" si="37"/>
        <v>0.5</v>
      </c>
      <c r="BW29" s="42">
        <f t="shared" si="37"/>
        <v>0.5</v>
      </c>
      <c r="BX29" s="42">
        <f t="shared" si="37"/>
        <v>0.45</v>
      </c>
      <c r="BY29" s="42">
        <f t="shared" si="37"/>
        <v>0.45</v>
      </c>
      <c r="BZ29" s="42">
        <f t="shared" si="37"/>
        <v>0.5</v>
      </c>
      <c r="CA29" s="42">
        <f t="shared" si="34"/>
        <v>0.45</v>
      </c>
      <c r="CB29" s="42">
        <f t="shared" si="34"/>
        <v>0.45</v>
      </c>
      <c r="CC29" s="42">
        <f t="shared" si="34"/>
        <v>0.65</v>
      </c>
      <c r="CD29" s="42">
        <f t="shared" si="34"/>
        <v>0.8</v>
      </c>
      <c r="CE29" s="42"/>
      <c r="CF29" s="42"/>
      <c r="CG29" s="42"/>
      <c r="CH29" s="42"/>
      <c r="CI29" s="42"/>
      <c r="CJ29" s="42"/>
      <c r="CK29" s="4"/>
      <c r="CL29" s="5"/>
      <c r="CP29" s="45"/>
      <c r="CR29" s="29"/>
      <c r="CS29" s="30"/>
      <c r="CT29" s="30"/>
    </row>
    <row r="30" spans="1:101" ht="12.75">
      <c r="A30" s="1" t="s">
        <v>168</v>
      </c>
      <c r="B30" s="1"/>
      <c r="C30" s="5">
        <f>SUM(C16:C17)</f>
        <v>1</v>
      </c>
      <c r="D30" s="5">
        <f t="shared" ref="D30:BO30" si="38">SUM(D16:D17)</f>
        <v>7</v>
      </c>
      <c r="E30" s="5">
        <f t="shared" si="38"/>
        <v>0</v>
      </c>
      <c r="F30" s="5">
        <f t="shared" si="38"/>
        <v>11</v>
      </c>
      <c r="G30" s="5">
        <f t="shared" si="38"/>
        <v>8</v>
      </c>
      <c r="H30" s="5">
        <f t="shared" si="38"/>
        <v>15</v>
      </c>
      <c r="I30" s="5">
        <f t="shared" si="38"/>
        <v>10</v>
      </c>
      <c r="J30" s="5">
        <f t="shared" si="38"/>
        <v>14</v>
      </c>
      <c r="K30" s="5">
        <f t="shared" si="38"/>
        <v>4</v>
      </c>
      <c r="L30" s="5">
        <f t="shared" si="38"/>
        <v>8</v>
      </c>
      <c r="M30" s="5">
        <f t="shared" si="38"/>
        <v>11</v>
      </c>
      <c r="N30" s="5">
        <f t="shared" si="38"/>
        <v>6</v>
      </c>
      <c r="O30" s="5">
        <f t="shared" si="38"/>
        <v>12</v>
      </c>
      <c r="P30" s="5">
        <f t="shared" si="38"/>
        <v>20</v>
      </c>
      <c r="Q30" s="5">
        <f t="shared" si="38"/>
        <v>7</v>
      </c>
      <c r="R30" s="5">
        <f t="shared" si="38"/>
        <v>7</v>
      </c>
      <c r="S30" s="5">
        <f t="shared" si="38"/>
        <v>6</v>
      </c>
      <c r="T30" s="5">
        <f t="shared" si="38"/>
        <v>12</v>
      </c>
      <c r="U30" s="5">
        <f t="shared" si="38"/>
        <v>9</v>
      </c>
      <c r="V30" s="5">
        <f t="shared" si="38"/>
        <v>7</v>
      </c>
      <c r="W30" s="5">
        <f t="shared" si="38"/>
        <v>6</v>
      </c>
      <c r="X30" s="5">
        <f t="shared" si="38"/>
        <v>5</v>
      </c>
      <c r="Y30" s="5">
        <f t="shared" si="38"/>
        <v>17</v>
      </c>
      <c r="Z30" s="5">
        <f t="shared" si="38"/>
        <v>4</v>
      </c>
      <c r="AA30" s="5">
        <f t="shared" si="38"/>
        <v>5</v>
      </c>
      <c r="AB30" s="5">
        <f t="shared" si="38"/>
        <v>15</v>
      </c>
      <c r="AC30" s="5">
        <f t="shared" si="38"/>
        <v>8</v>
      </c>
      <c r="AD30" s="5">
        <f t="shared" si="38"/>
        <v>12</v>
      </c>
      <c r="AE30" s="5">
        <f t="shared" si="38"/>
        <v>1</v>
      </c>
      <c r="AF30" s="5">
        <f t="shared" si="38"/>
        <v>5</v>
      </c>
      <c r="AG30" s="5">
        <f t="shared" si="38"/>
        <v>1</v>
      </c>
      <c r="AH30" s="5">
        <f t="shared" si="38"/>
        <v>4</v>
      </c>
      <c r="AI30" s="5">
        <f t="shared" si="38"/>
        <v>6</v>
      </c>
      <c r="AJ30" s="5">
        <f t="shared" si="38"/>
        <v>14</v>
      </c>
      <c r="AK30" s="5">
        <f t="shared" si="38"/>
        <v>8</v>
      </c>
      <c r="AL30" s="5">
        <f t="shared" si="38"/>
        <v>2</v>
      </c>
      <c r="AM30" s="5">
        <f t="shared" si="38"/>
        <v>5</v>
      </c>
      <c r="AN30" s="5">
        <f t="shared" si="38"/>
        <v>6</v>
      </c>
      <c r="AO30" s="5">
        <f t="shared" si="38"/>
        <v>1</v>
      </c>
      <c r="AP30" s="5">
        <f t="shared" si="38"/>
        <v>1</v>
      </c>
      <c r="AQ30" s="5">
        <f t="shared" si="38"/>
        <v>2</v>
      </c>
      <c r="AR30" s="5">
        <f t="shared" si="38"/>
        <v>2</v>
      </c>
      <c r="AS30" s="5">
        <f t="shared" si="38"/>
        <v>0</v>
      </c>
      <c r="AT30" s="5">
        <f t="shared" si="38"/>
        <v>1</v>
      </c>
      <c r="AU30" s="5">
        <f t="shared" si="38"/>
        <v>3</v>
      </c>
      <c r="AV30" s="5">
        <f t="shared" si="38"/>
        <v>3</v>
      </c>
      <c r="AW30" s="5">
        <f t="shared" si="38"/>
        <v>4</v>
      </c>
      <c r="AX30" s="5">
        <f t="shared" si="38"/>
        <v>0</v>
      </c>
      <c r="AY30" s="5">
        <f t="shared" si="38"/>
        <v>1</v>
      </c>
      <c r="AZ30" s="5">
        <f t="shared" si="38"/>
        <v>1</v>
      </c>
      <c r="BA30" s="5">
        <f t="shared" si="38"/>
        <v>6</v>
      </c>
      <c r="BB30" s="5">
        <f t="shared" si="38"/>
        <v>0</v>
      </c>
      <c r="BC30" s="5">
        <f t="shared" si="38"/>
        <v>5</v>
      </c>
      <c r="BD30" s="5">
        <f t="shared" si="38"/>
        <v>0</v>
      </c>
      <c r="BE30" s="5">
        <f t="shared" si="38"/>
        <v>0</v>
      </c>
      <c r="BF30" s="5">
        <f t="shared" si="38"/>
        <v>5</v>
      </c>
      <c r="BG30" s="5">
        <f t="shared" si="38"/>
        <v>2</v>
      </c>
      <c r="BH30" s="5">
        <f t="shared" si="38"/>
        <v>1</v>
      </c>
      <c r="BI30" s="5">
        <f t="shared" si="38"/>
        <v>2</v>
      </c>
      <c r="BJ30" s="5">
        <f t="shared" si="38"/>
        <v>4</v>
      </c>
      <c r="BK30" s="5">
        <f t="shared" si="38"/>
        <v>2</v>
      </c>
      <c r="BL30" s="5">
        <f t="shared" si="38"/>
        <v>1</v>
      </c>
      <c r="BM30" s="5">
        <f t="shared" si="38"/>
        <v>2</v>
      </c>
      <c r="BN30" s="5">
        <f t="shared" si="38"/>
        <v>2</v>
      </c>
      <c r="BO30" s="5">
        <f t="shared" si="38"/>
        <v>0</v>
      </c>
      <c r="BP30" s="5">
        <f t="shared" ref="BP30:CI30" si="39">SUM(BP16:BP17)</f>
        <v>5</v>
      </c>
      <c r="BQ30" s="5">
        <f t="shared" si="39"/>
        <v>0</v>
      </c>
      <c r="BR30" s="5">
        <f t="shared" si="39"/>
        <v>1</v>
      </c>
      <c r="BS30" s="5">
        <f t="shared" si="39"/>
        <v>2</v>
      </c>
      <c r="BT30" s="5">
        <f t="shared" si="39"/>
        <v>2</v>
      </c>
      <c r="BU30" s="5">
        <f t="shared" si="39"/>
        <v>8</v>
      </c>
      <c r="BV30" s="5">
        <f t="shared" si="39"/>
        <v>6</v>
      </c>
      <c r="BW30" s="5">
        <f t="shared" si="39"/>
        <v>2</v>
      </c>
      <c r="BX30" s="5">
        <f t="shared" si="39"/>
        <v>2</v>
      </c>
      <c r="BY30" s="5">
        <f t="shared" si="39"/>
        <v>3</v>
      </c>
      <c r="BZ30" s="5">
        <f t="shared" si="39"/>
        <v>3</v>
      </c>
      <c r="CA30" s="5">
        <f t="shared" si="39"/>
        <v>1</v>
      </c>
      <c r="CB30" s="5">
        <f t="shared" si="39"/>
        <v>2</v>
      </c>
      <c r="CC30" s="5">
        <f t="shared" si="39"/>
        <v>1</v>
      </c>
      <c r="CD30" s="5">
        <f t="shared" si="39"/>
        <v>3</v>
      </c>
      <c r="CE30" s="5">
        <f t="shared" si="39"/>
        <v>7</v>
      </c>
      <c r="CF30" s="5">
        <f t="shared" si="39"/>
        <v>1</v>
      </c>
      <c r="CG30" s="5">
        <f t="shared" si="39"/>
        <v>3</v>
      </c>
      <c r="CH30" s="5">
        <f t="shared" si="39"/>
        <v>6</v>
      </c>
      <c r="CI30" s="5">
        <f t="shared" si="39"/>
        <v>3</v>
      </c>
      <c r="CJ30" s="5"/>
      <c r="CK30" s="4"/>
      <c r="CL30" s="5"/>
      <c r="CP30" s="45"/>
      <c r="CR30" s="29"/>
      <c r="CS30" s="30"/>
      <c r="CT30" s="30"/>
    </row>
    <row r="31" spans="1:101" ht="12.75">
      <c r="A31" s="1" t="s">
        <v>124</v>
      </c>
      <c r="B31" s="1" t="s">
        <v>169</v>
      </c>
      <c r="C31" s="5"/>
      <c r="D31" s="5"/>
      <c r="E31" s="5"/>
      <c r="F31" s="5"/>
      <c r="G31" s="5"/>
      <c r="H31" s="42">
        <f>(SUM(D30:L30)+(C30+M30)/2)/10</f>
        <v>8.3000000000000007</v>
      </c>
      <c r="I31" s="42">
        <f t="shared" ref="I31:BT31" si="40">(SUM(E30:M30)+(D30+N30)/2)/10</f>
        <v>8.75</v>
      </c>
      <c r="J31" s="42">
        <f t="shared" si="40"/>
        <v>9.3000000000000007</v>
      </c>
      <c r="K31" s="42">
        <f t="shared" si="40"/>
        <v>10.35</v>
      </c>
      <c r="L31" s="42">
        <f t="shared" si="40"/>
        <v>10.75</v>
      </c>
      <c r="M31" s="42">
        <f t="shared" si="40"/>
        <v>10.3</v>
      </c>
      <c r="N31" s="42">
        <f t="shared" si="40"/>
        <v>9.6999999999999993</v>
      </c>
      <c r="O31" s="42">
        <f t="shared" si="40"/>
        <v>9.4</v>
      </c>
      <c r="P31" s="42">
        <f t="shared" si="40"/>
        <v>9.5500000000000007</v>
      </c>
      <c r="Q31" s="42">
        <f t="shared" si="40"/>
        <v>9.75</v>
      </c>
      <c r="R31" s="42">
        <f t="shared" si="40"/>
        <v>9.4499999999999993</v>
      </c>
      <c r="S31" s="42">
        <f t="shared" si="40"/>
        <v>9.15</v>
      </c>
      <c r="T31" s="42">
        <f t="shared" si="40"/>
        <v>9.35</v>
      </c>
      <c r="U31" s="42">
        <f t="shared" si="40"/>
        <v>8.8000000000000007</v>
      </c>
      <c r="V31" s="42">
        <f t="shared" si="40"/>
        <v>7.9</v>
      </c>
      <c r="W31" s="42">
        <f t="shared" si="40"/>
        <v>8.1999999999999993</v>
      </c>
      <c r="X31" s="42">
        <f t="shared" si="40"/>
        <v>8.6999999999999993</v>
      </c>
      <c r="Y31" s="42">
        <f t="shared" si="40"/>
        <v>8.8000000000000007</v>
      </c>
      <c r="Z31" s="42">
        <f t="shared" si="40"/>
        <v>8.4</v>
      </c>
      <c r="AA31" s="42">
        <f t="shared" si="40"/>
        <v>7.9</v>
      </c>
      <c r="AB31" s="42">
        <f t="shared" si="40"/>
        <v>7.55</v>
      </c>
      <c r="AC31" s="42">
        <f t="shared" si="40"/>
        <v>7.25</v>
      </c>
      <c r="AD31" s="42">
        <f t="shared" si="40"/>
        <v>6.65</v>
      </c>
      <c r="AE31" s="42">
        <f t="shared" si="40"/>
        <v>6.6</v>
      </c>
      <c r="AF31" s="42">
        <f t="shared" si="40"/>
        <v>7.25</v>
      </c>
      <c r="AG31" s="42">
        <f t="shared" si="40"/>
        <v>6.75</v>
      </c>
      <c r="AH31" s="42">
        <f t="shared" si="40"/>
        <v>5.95</v>
      </c>
      <c r="AI31" s="42">
        <f t="shared" si="40"/>
        <v>5.5</v>
      </c>
      <c r="AJ31" s="42">
        <f t="shared" si="40"/>
        <v>5.2</v>
      </c>
      <c r="AK31" s="42">
        <f t="shared" si="40"/>
        <v>5</v>
      </c>
      <c r="AL31" s="42">
        <f t="shared" si="40"/>
        <v>4.8499999999999996</v>
      </c>
      <c r="AM31" s="42">
        <f t="shared" si="40"/>
        <v>4.8</v>
      </c>
      <c r="AN31" s="42">
        <f t="shared" si="40"/>
        <v>4.4000000000000004</v>
      </c>
      <c r="AO31" s="42">
        <f t="shared" si="40"/>
        <v>3.45</v>
      </c>
      <c r="AP31" s="42">
        <f t="shared" si="40"/>
        <v>2.5499999999999998</v>
      </c>
      <c r="AQ31" s="42">
        <f t="shared" si="40"/>
        <v>2.35</v>
      </c>
      <c r="AR31" s="42">
        <f t="shared" si="40"/>
        <v>2.35</v>
      </c>
      <c r="AS31" s="42">
        <f t="shared" si="40"/>
        <v>2</v>
      </c>
      <c r="AT31" s="42">
        <f t="shared" si="40"/>
        <v>1.7</v>
      </c>
      <c r="AU31" s="42">
        <f t="shared" si="40"/>
        <v>1.7</v>
      </c>
      <c r="AV31" s="42">
        <f t="shared" si="40"/>
        <v>1.9</v>
      </c>
      <c r="AW31" s="42">
        <f t="shared" si="40"/>
        <v>2</v>
      </c>
      <c r="AX31" s="42">
        <f t="shared" si="40"/>
        <v>2.15</v>
      </c>
      <c r="AY31" s="42"/>
      <c r="AZ31" s="42"/>
      <c r="BA31" s="42"/>
      <c r="BB31" s="42"/>
      <c r="BC31" s="42"/>
      <c r="BD31" s="42">
        <f t="shared" si="40"/>
        <v>2.15</v>
      </c>
      <c r="BE31" s="42">
        <f t="shared" si="40"/>
        <v>2.35</v>
      </c>
      <c r="BF31" s="42">
        <f t="shared" si="40"/>
        <v>2.2999999999999998</v>
      </c>
      <c r="BG31" s="42">
        <f t="shared" si="40"/>
        <v>2.15</v>
      </c>
      <c r="BH31" s="42">
        <f t="shared" si="40"/>
        <v>2.0499999999999998</v>
      </c>
      <c r="BI31" s="42">
        <f t="shared" si="40"/>
        <v>2</v>
      </c>
      <c r="BJ31" s="42">
        <f t="shared" si="40"/>
        <v>2.1</v>
      </c>
      <c r="BK31" s="42">
        <f t="shared" si="40"/>
        <v>2.1</v>
      </c>
      <c r="BL31" s="42">
        <f t="shared" si="40"/>
        <v>2</v>
      </c>
      <c r="BM31" s="42">
        <f t="shared" si="40"/>
        <v>1.9</v>
      </c>
      <c r="BN31" s="42">
        <f t="shared" si="40"/>
        <v>1.9</v>
      </c>
      <c r="BO31" s="42">
        <f t="shared" si="40"/>
        <v>1.8</v>
      </c>
      <c r="BP31" s="42">
        <f t="shared" si="40"/>
        <v>2</v>
      </c>
      <c r="BQ31" s="42">
        <f t="shared" si="40"/>
        <v>2.5499999999999998</v>
      </c>
      <c r="BR31" s="42">
        <f t="shared" si="40"/>
        <v>2.8</v>
      </c>
      <c r="BS31" s="42">
        <f t="shared" si="40"/>
        <v>2.8</v>
      </c>
      <c r="BT31" s="42">
        <f t="shared" si="40"/>
        <v>2.95</v>
      </c>
      <c r="BU31" s="42">
        <f t="shared" ref="BU31:CD31" si="41">(SUM(BQ30:BY30)+(BP30+BZ30)/2)/10</f>
        <v>3</v>
      </c>
      <c r="BV31" s="42">
        <f t="shared" si="41"/>
        <v>2.95</v>
      </c>
      <c r="BW31" s="42">
        <f t="shared" si="41"/>
        <v>3.05</v>
      </c>
      <c r="BX31" s="42">
        <f t="shared" si="41"/>
        <v>3.05</v>
      </c>
      <c r="BY31" s="42">
        <f t="shared" si="41"/>
        <v>3.05</v>
      </c>
      <c r="BZ31" s="42">
        <f t="shared" si="41"/>
        <v>3.05</v>
      </c>
      <c r="CA31" s="42">
        <f t="shared" si="41"/>
        <v>2.75</v>
      </c>
      <c r="CB31" s="42">
        <f t="shared" si="41"/>
        <v>2.5499999999999998</v>
      </c>
      <c r="CC31" s="42">
        <f t="shared" si="41"/>
        <v>2.8</v>
      </c>
      <c r="CD31" s="42">
        <f t="shared" si="41"/>
        <v>3</v>
      </c>
      <c r="CE31" s="42"/>
      <c r="CF31" s="42"/>
      <c r="CG31" s="42"/>
      <c r="CH31" s="42"/>
      <c r="CI31" s="42"/>
      <c r="CJ31" s="42"/>
      <c r="CK31" s="4"/>
      <c r="CL31" s="5"/>
      <c r="CP31" s="45"/>
      <c r="CR31" s="29"/>
      <c r="CS31" s="30"/>
      <c r="CT31" s="30"/>
    </row>
    <row r="32" spans="1:101" ht="12.75">
      <c r="A32" s="1" t="s">
        <v>142</v>
      </c>
      <c r="B32" s="1" t="s">
        <v>169</v>
      </c>
      <c r="C32" s="44">
        <f>TREND($C$30:$CH$30,$C$6:$CH$6,C6,TRUE)</f>
        <v>8.8621848739495874</v>
      </c>
      <c r="D32" s="44">
        <f t="shared" ref="D32:BO32" si="42">TREND($C$30:$CH$30,$C$6:$CH$6,D6,TRUE)</f>
        <v>8.7656778374000339</v>
      </c>
      <c r="E32" s="44">
        <f t="shared" si="42"/>
        <v>8.669170800850452</v>
      </c>
      <c r="F32" s="44">
        <f t="shared" si="42"/>
        <v>8.5726637643008985</v>
      </c>
      <c r="G32" s="44">
        <f t="shared" si="42"/>
        <v>8.476156727751345</v>
      </c>
      <c r="H32" s="44">
        <f t="shared" si="42"/>
        <v>8.3796496912017915</v>
      </c>
      <c r="I32" s="44">
        <f t="shared" si="42"/>
        <v>8.2831426546522096</v>
      </c>
      <c r="J32" s="44">
        <f t="shared" si="42"/>
        <v>8.1866356181026561</v>
      </c>
      <c r="K32" s="44">
        <f t="shared" si="42"/>
        <v>8.0901285815531025</v>
      </c>
      <c r="L32" s="44">
        <f t="shared" si="42"/>
        <v>7.993621545003549</v>
      </c>
      <c r="M32" s="44">
        <f t="shared" si="42"/>
        <v>7.8971145084539955</v>
      </c>
      <c r="N32" s="44">
        <f t="shared" si="42"/>
        <v>7.8006074719044136</v>
      </c>
      <c r="O32" s="44">
        <f t="shared" si="42"/>
        <v>7.7041004353548601</v>
      </c>
      <c r="P32" s="44">
        <f t="shared" si="42"/>
        <v>7.6075933988053066</v>
      </c>
      <c r="Q32" s="44">
        <f t="shared" si="42"/>
        <v>7.5110863622557531</v>
      </c>
      <c r="R32" s="44">
        <f t="shared" si="42"/>
        <v>7.4145793257061996</v>
      </c>
      <c r="S32" s="44">
        <f t="shared" si="42"/>
        <v>7.3180722891566177</v>
      </c>
      <c r="T32" s="44">
        <f t="shared" si="42"/>
        <v>7.2215652526070642</v>
      </c>
      <c r="U32" s="44">
        <f t="shared" si="42"/>
        <v>7.1250582160575107</v>
      </c>
      <c r="V32" s="44">
        <f t="shared" si="42"/>
        <v>7.0285511795079572</v>
      </c>
      <c r="W32" s="44">
        <f t="shared" si="42"/>
        <v>6.9320441429583752</v>
      </c>
      <c r="X32" s="44">
        <f t="shared" si="42"/>
        <v>6.8355371064088217</v>
      </c>
      <c r="Y32" s="44">
        <f t="shared" si="42"/>
        <v>6.7390300698592682</v>
      </c>
      <c r="Z32" s="44">
        <f t="shared" si="42"/>
        <v>6.6425230333097147</v>
      </c>
      <c r="AA32" s="44">
        <f t="shared" si="42"/>
        <v>6.5460159967601612</v>
      </c>
      <c r="AB32" s="44">
        <f t="shared" si="42"/>
        <v>6.4495089602105793</v>
      </c>
      <c r="AC32" s="44">
        <f t="shared" si="42"/>
        <v>6.3530019236610258</v>
      </c>
      <c r="AD32" s="44">
        <f t="shared" si="42"/>
        <v>6.2564948871114723</v>
      </c>
      <c r="AE32" s="44">
        <f t="shared" si="42"/>
        <v>6.1599878505619188</v>
      </c>
      <c r="AF32" s="44">
        <f t="shared" si="42"/>
        <v>6.0634808140123653</v>
      </c>
      <c r="AG32" s="44">
        <f t="shared" si="42"/>
        <v>5.9669737774627833</v>
      </c>
      <c r="AH32" s="44">
        <f t="shared" si="42"/>
        <v>5.8704667409132298</v>
      </c>
      <c r="AI32" s="44">
        <f t="shared" si="42"/>
        <v>5.7739597043636763</v>
      </c>
      <c r="AJ32" s="44">
        <f t="shared" si="42"/>
        <v>5.6774526678141228</v>
      </c>
      <c r="AK32" s="44">
        <f t="shared" si="42"/>
        <v>5.5809456312645409</v>
      </c>
      <c r="AL32" s="44">
        <f t="shared" si="42"/>
        <v>5.4844385947149874</v>
      </c>
      <c r="AM32" s="44">
        <f t="shared" si="42"/>
        <v>5.3879315581654339</v>
      </c>
      <c r="AN32" s="44">
        <f t="shared" si="42"/>
        <v>5.2914245216158804</v>
      </c>
      <c r="AO32" s="44">
        <f t="shared" si="42"/>
        <v>5.1949174850663269</v>
      </c>
      <c r="AP32" s="44">
        <f t="shared" si="42"/>
        <v>5.098410448516745</v>
      </c>
      <c r="AQ32" s="44">
        <f t="shared" si="42"/>
        <v>5.0019034119671915</v>
      </c>
      <c r="AR32" s="44">
        <f t="shared" si="42"/>
        <v>4.905396375417638</v>
      </c>
      <c r="AS32" s="44">
        <f t="shared" si="42"/>
        <v>4.8088893388680845</v>
      </c>
      <c r="AT32" s="44">
        <f t="shared" si="42"/>
        <v>4.7123823023185309</v>
      </c>
      <c r="AU32" s="44">
        <f t="shared" si="42"/>
        <v>4.615875265768949</v>
      </c>
      <c r="AV32" s="44">
        <f t="shared" si="42"/>
        <v>4.5193682292193955</v>
      </c>
      <c r="AW32" s="44">
        <f t="shared" si="42"/>
        <v>4.422861192669842</v>
      </c>
      <c r="AX32" s="44">
        <f t="shared" si="42"/>
        <v>4.3263541561202885</v>
      </c>
      <c r="AY32" s="44">
        <f t="shared" si="42"/>
        <v>4.229847119570735</v>
      </c>
      <c r="AZ32" s="44">
        <f t="shared" si="42"/>
        <v>4.1333400830211531</v>
      </c>
      <c r="BA32" s="44">
        <f t="shared" si="42"/>
        <v>4.0368330464715996</v>
      </c>
      <c r="BB32" s="44">
        <f t="shared" si="42"/>
        <v>3.9403260099220461</v>
      </c>
      <c r="BC32" s="44">
        <f t="shared" si="42"/>
        <v>3.8438189733724926</v>
      </c>
      <c r="BD32" s="44">
        <f t="shared" si="42"/>
        <v>3.7473119368229106</v>
      </c>
      <c r="BE32" s="44">
        <f t="shared" si="42"/>
        <v>3.6508049002733571</v>
      </c>
      <c r="BF32" s="44">
        <f t="shared" si="42"/>
        <v>3.5542978637238036</v>
      </c>
      <c r="BG32" s="44">
        <f t="shared" si="42"/>
        <v>3.4577908271742501</v>
      </c>
      <c r="BH32" s="44">
        <f t="shared" si="42"/>
        <v>3.3612837906246966</v>
      </c>
      <c r="BI32" s="44">
        <f t="shared" si="42"/>
        <v>3.2647767540751147</v>
      </c>
      <c r="BJ32" s="44">
        <f t="shared" si="42"/>
        <v>3.1682697175255612</v>
      </c>
      <c r="BK32" s="44">
        <f t="shared" si="42"/>
        <v>3.0717626809760077</v>
      </c>
      <c r="BL32" s="44">
        <f t="shared" si="42"/>
        <v>2.9752556444264542</v>
      </c>
      <c r="BM32" s="44">
        <f t="shared" si="42"/>
        <v>2.8787486078769007</v>
      </c>
      <c r="BN32" s="44">
        <f t="shared" si="42"/>
        <v>2.7822415713273188</v>
      </c>
      <c r="BO32" s="44">
        <f t="shared" si="42"/>
        <v>2.6857345347777652</v>
      </c>
      <c r="BP32" s="44">
        <f t="shared" ref="BP32:CI32" si="43">TREND($C$30:$CH$30,$C$6:$CH$6,BP6,TRUE)</f>
        <v>2.5892274982282117</v>
      </c>
      <c r="BQ32" s="44">
        <f t="shared" si="43"/>
        <v>2.4927204616786582</v>
      </c>
      <c r="BR32" s="44">
        <f t="shared" si="43"/>
        <v>2.3962134251290763</v>
      </c>
      <c r="BS32" s="44">
        <f t="shared" si="43"/>
        <v>2.2997063885795228</v>
      </c>
      <c r="BT32" s="44">
        <f t="shared" si="43"/>
        <v>2.2031993520299693</v>
      </c>
      <c r="BU32" s="44">
        <f t="shared" si="43"/>
        <v>2.1066923154804158</v>
      </c>
      <c r="BV32" s="44">
        <f t="shared" si="43"/>
        <v>2.0101852789308623</v>
      </c>
      <c r="BW32" s="44">
        <f t="shared" si="43"/>
        <v>1.9136782423812804</v>
      </c>
      <c r="BX32" s="44">
        <f t="shared" si="43"/>
        <v>1.8171712058317269</v>
      </c>
      <c r="BY32" s="44">
        <f t="shared" si="43"/>
        <v>1.7206641692821734</v>
      </c>
      <c r="BZ32" s="44">
        <f t="shared" si="43"/>
        <v>1.6241571327326199</v>
      </c>
      <c r="CA32" s="44">
        <f t="shared" si="43"/>
        <v>1.5276500961830664</v>
      </c>
      <c r="CB32" s="44">
        <f t="shared" si="43"/>
        <v>1.4311430596334844</v>
      </c>
      <c r="CC32" s="44">
        <f t="shared" si="43"/>
        <v>1.3346360230839309</v>
      </c>
      <c r="CD32" s="44">
        <f t="shared" si="43"/>
        <v>1.2381289865343774</v>
      </c>
      <c r="CE32" s="44">
        <f t="shared" si="43"/>
        <v>1.1416219499848239</v>
      </c>
      <c r="CF32" s="44">
        <f t="shared" si="43"/>
        <v>1.045114913435242</v>
      </c>
      <c r="CG32" s="44">
        <f t="shared" si="43"/>
        <v>0.94860787688568848</v>
      </c>
      <c r="CH32" s="44">
        <f t="shared" si="43"/>
        <v>0.85210084033613498</v>
      </c>
      <c r="CI32" s="44">
        <f t="shared" si="43"/>
        <v>0.75559380378658147</v>
      </c>
      <c r="CJ32" s="44"/>
      <c r="CK32" s="4"/>
      <c r="CL32" s="5"/>
      <c r="CP32" s="45"/>
      <c r="CR32" s="29"/>
      <c r="CS32" s="30"/>
      <c r="CT32" s="30"/>
    </row>
    <row r="33" spans="1:98" ht="12.75">
      <c r="A33" s="1" t="s">
        <v>124</v>
      </c>
      <c r="B33" s="5" t="s">
        <v>83</v>
      </c>
      <c r="C33" s="5"/>
      <c r="D33" s="5"/>
      <c r="E33" s="5"/>
      <c r="F33" s="5"/>
      <c r="G33" s="5"/>
      <c r="H33" s="42">
        <f>(SUM(D19:L19)+(C19+M19)/2)/10</f>
        <v>99.9</v>
      </c>
      <c r="I33" s="42">
        <f t="shared" ref="I33:BT33" si="44">(SUM(E19:M19)+(D19+N19)/2)/10</f>
        <v>102.75</v>
      </c>
      <c r="J33" s="42">
        <f t="shared" si="44"/>
        <v>107.5</v>
      </c>
      <c r="K33" s="42">
        <f t="shared" si="44"/>
        <v>112.55</v>
      </c>
      <c r="L33" s="42">
        <f t="shared" si="44"/>
        <v>115.25</v>
      </c>
      <c r="M33" s="42">
        <f t="shared" si="44"/>
        <v>113.75</v>
      </c>
      <c r="N33" s="42">
        <f t="shared" si="44"/>
        <v>110.5</v>
      </c>
      <c r="O33" s="42">
        <f t="shared" si="44"/>
        <v>109.95</v>
      </c>
      <c r="P33" s="42">
        <f t="shared" si="44"/>
        <v>110.85</v>
      </c>
      <c r="Q33" s="42">
        <f t="shared" si="44"/>
        <v>111.4</v>
      </c>
      <c r="R33" s="42">
        <f t="shared" si="44"/>
        <v>111.15</v>
      </c>
      <c r="S33" s="42">
        <f t="shared" si="44"/>
        <v>108.05</v>
      </c>
      <c r="T33" s="42">
        <f t="shared" si="44"/>
        <v>105.2</v>
      </c>
      <c r="U33" s="42">
        <f t="shared" si="44"/>
        <v>101.5</v>
      </c>
      <c r="V33" s="42">
        <f t="shared" si="44"/>
        <v>96.45</v>
      </c>
      <c r="W33" s="42">
        <f t="shared" si="44"/>
        <v>94.5</v>
      </c>
      <c r="X33" s="42">
        <f t="shared" si="44"/>
        <v>96.35</v>
      </c>
      <c r="Y33" s="42">
        <f t="shared" si="44"/>
        <v>98.9</v>
      </c>
      <c r="Z33" s="42">
        <f t="shared" si="44"/>
        <v>99.25</v>
      </c>
      <c r="AA33" s="42">
        <f t="shared" si="44"/>
        <v>97.6</v>
      </c>
      <c r="AB33" s="42">
        <f t="shared" si="44"/>
        <v>94.35</v>
      </c>
      <c r="AC33" s="42">
        <f t="shared" si="44"/>
        <v>92.45</v>
      </c>
      <c r="AD33" s="42">
        <f t="shared" si="44"/>
        <v>90.5</v>
      </c>
      <c r="AE33" s="42">
        <f t="shared" si="44"/>
        <v>89.05</v>
      </c>
      <c r="AF33" s="42">
        <f t="shared" si="44"/>
        <v>89.8</v>
      </c>
      <c r="AG33" s="42">
        <f t="shared" si="44"/>
        <v>89.05</v>
      </c>
      <c r="AH33" s="42">
        <f t="shared" si="44"/>
        <v>86.1</v>
      </c>
      <c r="AI33" s="42">
        <f t="shared" si="44"/>
        <v>82.85</v>
      </c>
      <c r="AJ33" s="42">
        <f t="shared" si="44"/>
        <v>80.400000000000006</v>
      </c>
      <c r="AK33" s="42">
        <f t="shared" si="44"/>
        <v>77.349999999999994</v>
      </c>
      <c r="AL33" s="42">
        <f t="shared" si="44"/>
        <v>76.099999999999994</v>
      </c>
      <c r="AM33" s="42">
        <f t="shared" si="44"/>
        <v>75.7</v>
      </c>
      <c r="AN33" s="42">
        <f t="shared" si="44"/>
        <v>73.3</v>
      </c>
      <c r="AO33" s="42">
        <f t="shared" si="44"/>
        <v>70.5</v>
      </c>
      <c r="AP33" s="42">
        <f t="shared" si="44"/>
        <v>67.5</v>
      </c>
      <c r="AQ33" s="42">
        <f t="shared" si="44"/>
        <v>65.8</v>
      </c>
      <c r="AR33" s="42">
        <f t="shared" si="44"/>
        <v>64.55</v>
      </c>
      <c r="AS33" s="42">
        <f t="shared" si="44"/>
        <v>61.9</v>
      </c>
      <c r="AT33" s="42">
        <f t="shared" si="44"/>
        <v>58.95</v>
      </c>
      <c r="AU33" s="42">
        <f t="shared" si="44"/>
        <v>57.95</v>
      </c>
      <c r="AV33" s="42">
        <f t="shared" si="44"/>
        <v>58.7</v>
      </c>
      <c r="AW33" s="42">
        <f t="shared" si="44"/>
        <v>59.05</v>
      </c>
      <c r="AX33" s="42">
        <f t="shared" si="44"/>
        <v>59.35</v>
      </c>
      <c r="AY33" s="42">
        <f t="shared" si="44"/>
        <v>58.9</v>
      </c>
      <c r="AZ33" s="42">
        <f t="shared" si="44"/>
        <v>58.35</v>
      </c>
      <c r="BA33" s="42">
        <f t="shared" si="44"/>
        <v>57.3</v>
      </c>
      <c r="BB33" s="42">
        <f t="shared" si="44"/>
        <v>56.65</v>
      </c>
      <c r="BC33" s="42">
        <f t="shared" si="44"/>
        <v>57.45</v>
      </c>
      <c r="BD33" s="42">
        <f t="shared" si="44"/>
        <v>58.6</v>
      </c>
      <c r="BE33" s="42">
        <f t="shared" si="44"/>
        <v>59.65</v>
      </c>
      <c r="BF33" s="42">
        <f t="shared" si="44"/>
        <v>59.9</v>
      </c>
      <c r="BG33" s="42">
        <f t="shared" si="44"/>
        <v>59.75</v>
      </c>
      <c r="BH33" s="42">
        <f t="shared" si="44"/>
        <v>58.85</v>
      </c>
      <c r="BI33" s="42">
        <f t="shared" si="44"/>
        <v>58.85</v>
      </c>
      <c r="BJ33" s="42">
        <f t="shared" si="44"/>
        <v>58.6</v>
      </c>
      <c r="BK33" s="42">
        <f t="shared" si="44"/>
        <v>58.85</v>
      </c>
      <c r="BL33" s="42">
        <f t="shared" si="44"/>
        <v>58.7</v>
      </c>
      <c r="BM33" s="42">
        <f t="shared" si="44"/>
        <v>56.55</v>
      </c>
      <c r="BN33" s="42">
        <f t="shared" si="44"/>
        <v>54.35</v>
      </c>
      <c r="BO33" s="42">
        <f t="shared" si="44"/>
        <v>52.45</v>
      </c>
      <c r="BP33" s="42">
        <f t="shared" si="44"/>
        <v>49.85</v>
      </c>
      <c r="BQ33" s="42">
        <f t="shared" si="44"/>
        <v>47.55</v>
      </c>
      <c r="BR33" s="42">
        <f t="shared" si="44"/>
        <v>47.4</v>
      </c>
      <c r="BS33" s="42">
        <f t="shared" si="44"/>
        <v>46.85</v>
      </c>
      <c r="BT33" s="42">
        <f t="shared" si="44"/>
        <v>46.5</v>
      </c>
      <c r="BU33" s="42">
        <f t="shared" ref="BU33:CC33" si="45">(SUM(BQ19:BY19)+(BP19+BZ19)/2)/10</f>
        <v>45.6</v>
      </c>
      <c r="BV33" s="42">
        <f t="shared" si="45"/>
        <v>44.85</v>
      </c>
      <c r="BW33" s="42">
        <f t="shared" si="45"/>
        <v>46.5</v>
      </c>
      <c r="BX33" s="42">
        <f t="shared" si="45"/>
        <v>47.45</v>
      </c>
      <c r="BY33" s="42">
        <f t="shared" si="45"/>
        <v>47.7</v>
      </c>
      <c r="BZ33" s="42">
        <f t="shared" si="45"/>
        <v>49.1</v>
      </c>
      <c r="CA33" s="42">
        <f t="shared" si="45"/>
        <v>50.3</v>
      </c>
      <c r="CB33" s="42">
        <f t="shared" si="45"/>
        <v>49.85</v>
      </c>
      <c r="CC33" s="42">
        <f t="shared" si="45"/>
        <v>50.2</v>
      </c>
      <c r="CD33" s="42"/>
      <c r="CE33" s="42"/>
      <c r="CF33" s="42"/>
      <c r="CG33" s="42"/>
      <c r="CH33" s="42"/>
      <c r="CI33" s="42"/>
      <c r="CJ33" s="42"/>
      <c r="CK33" s="4"/>
      <c r="CL33" s="5"/>
      <c r="CP33" s="45"/>
      <c r="CR33" s="29"/>
      <c r="CS33" s="30"/>
      <c r="CT33" s="30"/>
    </row>
    <row r="34" spans="1:98" ht="12.75">
      <c r="A34" s="1" t="s">
        <v>100</v>
      </c>
      <c r="B34" s="5" t="s">
        <v>83</v>
      </c>
      <c r="C34" s="44">
        <f>TREND($C$19:$CH$19,$C$6:$CH$6,C6,TRUE)</f>
        <v>110.25602240896364</v>
      </c>
      <c r="D34" s="44">
        <f t="shared" ref="D34:BO34" si="46">TREND($C$19:$CH$19,$C$6:$CH$6,D6,TRUE)</f>
        <v>109.38267017650446</v>
      </c>
      <c r="E34" s="44">
        <f t="shared" si="46"/>
        <v>108.50931794404528</v>
      </c>
      <c r="F34" s="44">
        <f t="shared" si="46"/>
        <v>107.63596571158587</v>
      </c>
      <c r="G34" s="44">
        <f t="shared" si="46"/>
        <v>106.76261347912668</v>
      </c>
      <c r="H34" s="44">
        <f t="shared" si="46"/>
        <v>105.8892612466675</v>
      </c>
      <c r="I34" s="44">
        <f t="shared" si="46"/>
        <v>105.01590901420832</v>
      </c>
      <c r="J34" s="44">
        <f t="shared" si="46"/>
        <v>104.14255678174891</v>
      </c>
      <c r="K34" s="44">
        <f t="shared" si="46"/>
        <v>103.26920454928973</v>
      </c>
      <c r="L34" s="44">
        <f t="shared" si="46"/>
        <v>102.39585231683054</v>
      </c>
      <c r="M34" s="44">
        <f t="shared" si="46"/>
        <v>101.52250008437113</v>
      </c>
      <c r="N34" s="44">
        <f t="shared" si="46"/>
        <v>100.64914785191195</v>
      </c>
      <c r="O34" s="44">
        <f t="shared" si="46"/>
        <v>99.775795619452765</v>
      </c>
      <c r="P34" s="44">
        <f t="shared" si="46"/>
        <v>98.902443386993582</v>
      </c>
      <c r="Q34" s="44">
        <f t="shared" si="46"/>
        <v>98.029091154534171</v>
      </c>
      <c r="R34" s="44">
        <f t="shared" si="46"/>
        <v>97.155738922074988</v>
      </c>
      <c r="S34" s="44">
        <f t="shared" si="46"/>
        <v>96.282386689615805</v>
      </c>
      <c r="T34" s="44">
        <f t="shared" si="46"/>
        <v>95.409034457156395</v>
      </c>
      <c r="U34" s="44">
        <f t="shared" si="46"/>
        <v>94.535682224697211</v>
      </c>
      <c r="V34" s="44">
        <f t="shared" si="46"/>
        <v>93.662329992238028</v>
      </c>
      <c r="W34" s="44">
        <f t="shared" si="46"/>
        <v>92.788977759778845</v>
      </c>
      <c r="X34" s="44">
        <f t="shared" si="46"/>
        <v>91.915625527319435</v>
      </c>
      <c r="Y34" s="44">
        <f t="shared" si="46"/>
        <v>91.042273294860252</v>
      </c>
      <c r="Z34" s="44">
        <f t="shared" si="46"/>
        <v>90.168921062401068</v>
      </c>
      <c r="AA34" s="44">
        <f t="shared" si="46"/>
        <v>89.295568829941658</v>
      </c>
      <c r="AB34" s="44">
        <f t="shared" si="46"/>
        <v>88.422216597482475</v>
      </c>
      <c r="AC34" s="44">
        <f t="shared" si="46"/>
        <v>87.548864365023292</v>
      </c>
      <c r="AD34" s="44">
        <f t="shared" si="46"/>
        <v>86.675512132564108</v>
      </c>
      <c r="AE34" s="44">
        <f t="shared" si="46"/>
        <v>85.802159900104698</v>
      </c>
      <c r="AF34" s="44">
        <f t="shared" si="46"/>
        <v>84.928807667645515</v>
      </c>
      <c r="AG34" s="44">
        <f t="shared" si="46"/>
        <v>84.055455435186332</v>
      </c>
      <c r="AH34" s="44">
        <f t="shared" si="46"/>
        <v>83.182103202726921</v>
      </c>
      <c r="AI34" s="44">
        <f t="shared" si="46"/>
        <v>82.308750970267738</v>
      </c>
      <c r="AJ34" s="44">
        <f t="shared" si="46"/>
        <v>81.435398737808555</v>
      </c>
      <c r="AK34" s="44">
        <f t="shared" si="46"/>
        <v>80.562046505349372</v>
      </c>
      <c r="AL34" s="44">
        <f t="shared" si="46"/>
        <v>79.688694272889961</v>
      </c>
      <c r="AM34" s="44">
        <f t="shared" si="46"/>
        <v>78.815342040430778</v>
      </c>
      <c r="AN34" s="44">
        <f t="shared" si="46"/>
        <v>77.941989807971595</v>
      </c>
      <c r="AO34" s="44">
        <f t="shared" si="46"/>
        <v>77.068637575512184</v>
      </c>
      <c r="AP34" s="44">
        <f t="shared" si="46"/>
        <v>76.195285343053001</v>
      </c>
      <c r="AQ34" s="44">
        <f t="shared" si="46"/>
        <v>75.321933110593818</v>
      </c>
      <c r="AR34" s="44">
        <f t="shared" si="46"/>
        <v>74.448580878134635</v>
      </c>
      <c r="AS34" s="44">
        <f t="shared" si="46"/>
        <v>73.575228645675224</v>
      </c>
      <c r="AT34" s="44">
        <f t="shared" si="46"/>
        <v>72.701876413216041</v>
      </c>
      <c r="AU34" s="44">
        <f t="shared" si="46"/>
        <v>71.828524180756858</v>
      </c>
      <c r="AV34" s="44">
        <f t="shared" si="46"/>
        <v>70.955171948297448</v>
      </c>
      <c r="AW34" s="44">
        <f t="shared" si="46"/>
        <v>70.081819715838265</v>
      </c>
      <c r="AX34" s="44">
        <f t="shared" si="46"/>
        <v>69.208467483379081</v>
      </c>
      <c r="AY34" s="44">
        <f t="shared" si="46"/>
        <v>68.335115250919898</v>
      </c>
      <c r="AZ34" s="44">
        <f t="shared" si="46"/>
        <v>67.461763018460488</v>
      </c>
      <c r="BA34" s="44">
        <f t="shared" si="46"/>
        <v>66.588410786001305</v>
      </c>
      <c r="BB34" s="44">
        <f t="shared" si="46"/>
        <v>65.715058553542121</v>
      </c>
      <c r="BC34" s="44">
        <f t="shared" si="46"/>
        <v>64.841706321082711</v>
      </c>
      <c r="BD34" s="44">
        <f t="shared" si="46"/>
        <v>63.968354088623528</v>
      </c>
      <c r="BE34" s="44">
        <f t="shared" si="46"/>
        <v>63.095001856164345</v>
      </c>
      <c r="BF34" s="44">
        <f t="shared" si="46"/>
        <v>62.221649623705162</v>
      </c>
      <c r="BG34" s="44">
        <f t="shared" si="46"/>
        <v>61.348297391245751</v>
      </c>
      <c r="BH34" s="44">
        <f t="shared" si="46"/>
        <v>60.474945158786568</v>
      </c>
      <c r="BI34" s="44">
        <f t="shared" si="46"/>
        <v>59.601592926327385</v>
      </c>
      <c r="BJ34" s="44">
        <f t="shared" si="46"/>
        <v>58.728240693867974</v>
      </c>
      <c r="BK34" s="44">
        <f t="shared" si="46"/>
        <v>57.854888461408791</v>
      </c>
      <c r="BL34" s="44">
        <f t="shared" si="46"/>
        <v>56.981536228949608</v>
      </c>
      <c r="BM34" s="44">
        <f t="shared" si="46"/>
        <v>56.108183996490425</v>
      </c>
      <c r="BN34" s="44">
        <f t="shared" si="46"/>
        <v>55.234831764031014</v>
      </c>
      <c r="BO34" s="44">
        <f t="shared" si="46"/>
        <v>54.361479531571831</v>
      </c>
      <c r="BP34" s="44">
        <f t="shared" ref="BP34:CH34" si="47">TREND($C$19:$CH$19,$C$6:$CH$6,BP6,TRUE)</f>
        <v>53.488127299112648</v>
      </c>
      <c r="BQ34" s="44">
        <f t="shared" si="47"/>
        <v>52.614775066653237</v>
      </c>
      <c r="BR34" s="44">
        <f t="shared" si="47"/>
        <v>51.741422834194054</v>
      </c>
      <c r="BS34" s="44">
        <f t="shared" si="47"/>
        <v>50.868070601734871</v>
      </c>
      <c r="BT34" s="44">
        <f t="shared" si="47"/>
        <v>49.994718369275688</v>
      </c>
      <c r="BU34" s="44">
        <f t="shared" si="47"/>
        <v>49.121366136816278</v>
      </c>
      <c r="BV34" s="44">
        <f t="shared" si="47"/>
        <v>48.248013904357094</v>
      </c>
      <c r="BW34" s="44">
        <f t="shared" si="47"/>
        <v>47.374661671897911</v>
      </c>
      <c r="BX34" s="44">
        <f t="shared" si="47"/>
        <v>46.501309439438501</v>
      </c>
      <c r="BY34" s="44">
        <f t="shared" si="47"/>
        <v>45.627957206979318</v>
      </c>
      <c r="BZ34" s="44">
        <f t="shared" si="47"/>
        <v>44.754604974520134</v>
      </c>
      <c r="CA34" s="44">
        <f t="shared" si="47"/>
        <v>43.881252742060951</v>
      </c>
      <c r="CB34" s="44">
        <f t="shared" si="47"/>
        <v>43.007900509601541</v>
      </c>
      <c r="CC34" s="44">
        <f t="shared" si="47"/>
        <v>42.134548277142358</v>
      </c>
      <c r="CD34" s="44">
        <f t="shared" si="47"/>
        <v>41.261196044683174</v>
      </c>
      <c r="CE34" s="44">
        <f t="shared" si="47"/>
        <v>40.387843812223764</v>
      </c>
      <c r="CF34" s="44">
        <f t="shared" si="47"/>
        <v>39.514491579764581</v>
      </c>
      <c r="CG34" s="44">
        <f t="shared" si="47"/>
        <v>38.641139347305398</v>
      </c>
      <c r="CH34" s="44">
        <f t="shared" si="47"/>
        <v>37.767787114845987</v>
      </c>
      <c r="CI34" s="44"/>
      <c r="CJ34" s="44"/>
      <c r="CK34" s="4"/>
      <c r="CL34" s="5"/>
      <c r="CP34" s="45"/>
      <c r="CR34" s="29"/>
      <c r="CS34" s="30"/>
      <c r="CT34" s="30"/>
    </row>
    <row r="35" spans="1:98" ht="12.75">
      <c r="A35" s="1"/>
      <c r="B35" s="5"/>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
      <c r="CL35" s="5"/>
      <c r="CP35" s="45"/>
      <c r="CR35" s="29"/>
      <c r="CS35" s="30"/>
      <c r="CT35" s="30"/>
    </row>
    <row r="36" spans="1:98" ht="12.75">
      <c r="B36" s="5"/>
      <c r="C36" s="5"/>
      <c r="D36" s="5"/>
      <c r="E36" s="5"/>
      <c r="F36" s="5"/>
      <c r="G36" s="5"/>
      <c r="H36" s="5"/>
      <c r="I36" s="5"/>
      <c r="J36" s="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5"/>
      <c r="CP36" s="45"/>
      <c r="CR36" s="29"/>
      <c r="CS36" s="30"/>
      <c r="CT36" s="30"/>
    </row>
    <row r="37" spans="1:98" ht="12.75">
      <c r="A37" s="1" t="s">
        <v>102</v>
      </c>
      <c r="B37" s="1" t="s">
        <v>101</v>
      </c>
      <c r="C37" s="5">
        <f>SUM(C12:C14)</f>
        <v>67</v>
      </c>
      <c r="D37" s="5">
        <f t="shared" ref="D37:BO37" si="48">SUM(D12:D14)</f>
        <v>55</v>
      </c>
      <c r="E37" s="5">
        <f t="shared" si="48"/>
        <v>47</v>
      </c>
      <c r="F37" s="5">
        <f t="shared" si="48"/>
        <v>56</v>
      </c>
      <c r="G37" s="5">
        <f t="shared" si="48"/>
        <v>61</v>
      </c>
      <c r="H37" s="5">
        <f t="shared" si="48"/>
        <v>72</v>
      </c>
      <c r="I37" s="5">
        <f t="shared" si="48"/>
        <v>60</v>
      </c>
      <c r="J37" s="5">
        <f t="shared" si="48"/>
        <v>48</v>
      </c>
      <c r="K37" s="5">
        <f t="shared" si="48"/>
        <v>60</v>
      </c>
      <c r="L37" s="5">
        <f t="shared" si="48"/>
        <v>67</v>
      </c>
      <c r="M37" s="5">
        <f t="shared" si="48"/>
        <v>60</v>
      </c>
      <c r="N37" s="5">
        <f t="shared" si="48"/>
        <v>66</v>
      </c>
      <c r="O37" s="5">
        <f t="shared" si="48"/>
        <v>61</v>
      </c>
      <c r="P37" s="5">
        <f t="shared" si="48"/>
        <v>71</v>
      </c>
      <c r="Q37" s="5">
        <f t="shared" si="48"/>
        <v>58</v>
      </c>
      <c r="R37" s="5">
        <f t="shared" si="48"/>
        <v>57</v>
      </c>
      <c r="S37" s="5">
        <f t="shared" si="48"/>
        <v>39</v>
      </c>
      <c r="T37" s="5">
        <f t="shared" si="48"/>
        <v>47</v>
      </c>
      <c r="U37" s="5">
        <f t="shared" si="48"/>
        <v>59</v>
      </c>
      <c r="V37" s="5">
        <f t="shared" si="48"/>
        <v>66</v>
      </c>
      <c r="W37" s="5">
        <f t="shared" si="48"/>
        <v>54</v>
      </c>
      <c r="X37" s="5">
        <f t="shared" si="48"/>
        <v>46</v>
      </c>
      <c r="Y37" s="5">
        <f t="shared" si="48"/>
        <v>55</v>
      </c>
      <c r="Z37" s="5">
        <f t="shared" si="48"/>
        <v>46</v>
      </c>
      <c r="AA37" s="5">
        <f t="shared" si="48"/>
        <v>53</v>
      </c>
      <c r="AB37" s="5">
        <f t="shared" si="48"/>
        <v>51</v>
      </c>
      <c r="AC37" s="5">
        <f t="shared" si="48"/>
        <v>58</v>
      </c>
      <c r="AD37" s="5">
        <f t="shared" si="48"/>
        <v>65</v>
      </c>
      <c r="AE37" s="5">
        <f t="shared" si="48"/>
        <v>52</v>
      </c>
      <c r="AF37" s="5">
        <f t="shared" si="48"/>
        <v>62</v>
      </c>
      <c r="AG37" s="5">
        <f t="shared" si="48"/>
        <v>37</v>
      </c>
      <c r="AH37" s="5">
        <f t="shared" si="48"/>
        <v>54</v>
      </c>
      <c r="AI37" s="5">
        <f t="shared" si="48"/>
        <v>44</v>
      </c>
      <c r="AJ37" s="5">
        <f t="shared" si="48"/>
        <v>52</v>
      </c>
      <c r="AK37" s="5">
        <f t="shared" si="48"/>
        <v>53</v>
      </c>
      <c r="AL37" s="5">
        <f t="shared" si="48"/>
        <v>54</v>
      </c>
      <c r="AM37" s="5">
        <f t="shared" si="48"/>
        <v>44</v>
      </c>
      <c r="AN37" s="5">
        <f t="shared" si="48"/>
        <v>66</v>
      </c>
      <c r="AO37" s="5">
        <f t="shared" si="48"/>
        <v>46</v>
      </c>
      <c r="AP37" s="5">
        <f t="shared" si="48"/>
        <v>40</v>
      </c>
      <c r="AQ37" s="5">
        <f t="shared" si="48"/>
        <v>58</v>
      </c>
      <c r="AR37" s="5">
        <f t="shared" si="48"/>
        <v>49</v>
      </c>
      <c r="AS37" s="5">
        <f t="shared" si="48"/>
        <v>37</v>
      </c>
      <c r="AT37" s="5">
        <f t="shared" si="48"/>
        <v>52</v>
      </c>
      <c r="AU37" s="5">
        <f t="shared" si="48"/>
        <v>45</v>
      </c>
      <c r="AV37" s="5">
        <f t="shared" si="48"/>
        <v>42</v>
      </c>
      <c r="AW37" s="5">
        <f t="shared" si="48"/>
        <v>36</v>
      </c>
      <c r="AX37" s="5">
        <f t="shared" si="48"/>
        <v>44</v>
      </c>
      <c r="AY37" s="5">
        <f t="shared" si="48"/>
        <v>41</v>
      </c>
      <c r="AZ37" s="5">
        <f t="shared" si="48"/>
        <v>45</v>
      </c>
      <c r="BA37" s="5">
        <f t="shared" si="48"/>
        <v>54</v>
      </c>
      <c r="BB37" s="5">
        <f t="shared" si="48"/>
        <v>45</v>
      </c>
      <c r="BC37" s="5">
        <f t="shared" si="48"/>
        <v>39</v>
      </c>
      <c r="BD37" s="5">
        <f t="shared" si="48"/>
        <v>42</v>
      </c>
      <c r="BE37" s="5">
        <f t="shared" si="48"/>
        <v>52</v>
      </c>
      <c r="BF37" s="5">
        <f t="shared" si="48"/>
        <v>33</v>
      </c>
      <c r="BG37" s="5">
        <f t="shared" si="48"/>
        <v>42</v>
      </c>
      <c r="BH37" s="5">
        <f t="shared" si="48"/>
        <v>39</v>
      </c>
      <c r="BI37" s="5">
        <f t="shared" si="48"/>
        <v>41</v>
      </c>
      <c r="BJ37" s="5">
        <f t="shared" si="48"/>
        <v>50</v>
      </c>
      <c r="BK37" s="5">
        <f t="shared" si="48"/>
        <v>54</v>
      </c>
      <c r="BL37" s="5">
        <f t="shared" si="48"/>
        <v>36</v>
      </c>
      <c r="BM37" s="5">
        <f t="shared" si="48"/>
        <v>34</v>
      </c>
      <c r="BN37" s="5">
        <f t="shared" si="48"/>
        <v>43</v>
      </c>
      <c r="BO37" s="5">
        <f t="shared" si="48"/>
        <v>42</v>
      </c>
      <c r="BP37" s="5">
        <f t="shared" ref="BP37:CE37" si="49">SUM(BP12:BP14)</f>
        <v>50</v>
      </c>
      <c r="BQ37" s="5">
        <f t="shared" si="49"/>
        <v>30</v>
      </c>
      <c r="BR37" s="5">
        <f t="shared" si="49"/>
        <v>27</v>
      </c>
      <c r="BS37" s="5">
        <f t="shared" si="49"/>
        <v>32</v>
      </c>
      <c r="BT37" s="5">
        <f t="shared" si="49"/>
        <v>40</v>
      </c>
      <c r="BU37" s="5">
        <f t="shared" si="49"/>
        <v>25</v>
      </c>
      <c r="BV37" s="5">
        <f t="shared" si="49"/>
        <v>34</v>
      </c>
      <c r="BW37" s="5">
        <f t="shared" si="49"/>
        <v>37</v>
      </c>
      <c r="BX37" s="5">
        <f t="shared" si="49"/>
        <v>28</v>
      </c>
      <c r="BY37" s="5">
        <f t="shared" si="49"/>
        <v>47</v>
      </c>
      <c r="BZ37" s="5">
        <f t="shared" si="49"/>
        <v>32</v>
      </c>
      <c r="CA37" s="5">
        <f t="shared" si="49"/>
        <v>34</v>
      </c>
      <c r="CB37" s="5">
        <f t="shared" si="49"/>
        <v>38</v>
      </c>
      <c r="CC37" s="5">
        <f t="shared" si="49"/>
        <v>30</v>
      </c>
      <c r="CD37" s="5">
        <f t="shared" si="49"/>
        <v>43</v>
      </c>
      <c r="CE37" s="5">
        <f t="shared" si="49"/>
        <v>35</v>
      </c>
      <c r="CF37" s="5">
        <f t="shared" ref="CF37:CM37" si="50">SUM(CF12:CF14)</f>
        <v>35</v>
      </c>
      <c r="CG37" s="5">
        <f t="shared" si="50"/>
        <v>31</v>
      </c>
      <c r="CH37" s="5">
        <f>SUM(CH12:CH14)</f>
        <v>41</v>
      </c>
      <c r="CI37" s="5">
        <f>SUM(CI12:CI14)</f>
        <v>32</v>
      </c>
      <c r="CJ37" s="5"/>
      <c r="CK37" s="6">
        <f>SUM(CK12:CK14)</f>
        <v>37.645161290322584</v>
      </c>
      <c r="CL37" s="6">
        <f t="shared" si="50"/>
        <v>52.555555555555557</v>
      </c>
      <c r="CM37" s="6">
        <f t="shared" si="50"/>
        <v>47.297619047619051</v>
      </c>
      <c r="CP37" s="45"/>
      <c r="CR37" s="29"/>
      <c r="CS37" s="30"/>
      <c r="CT37" s="30"/>
    </row>
    <row r="38" spans="1:98" ht="12.75">
      <c r="A38" s="1" t="s">
        <v>124</v>
      </c>
      <c r="B38" s="1" t="s">
        <v>101</v>
      </c>
      <c r="C38" s="5"/>
      <c r="D38" s="5"/>
      <c r="E38" s="5"/>
      <c r="F38" s="5"/>
      <c r="G38" s="5"/>
      <c r="H38" s="42">
        <f>(SUM(D37:L37)+(C37+M37)/2)/10</f>
        <v>58.95</v>
      </c>
      <c r="I38" s="42">
        <f t="shared" ref="I38:BT38" si="51">(SUM(E37:M37)+(D37+N37)/2)/10</f>
        <v>59.15</v>
      </c>
      <c r="J38" s="42">
        <f t="shared" si="51"/>
        <v>60.4</v>
      </c>
      <c r="K38" s="42">
        <f t="shared" si="51"/>
        <v>61.85</v>
      </c>
      <c r="L38" s="42">
        <f t="shared" si="51"/>
        <v>62.45</v>
      </c>
      <c r="M38" s="42">
        <f t="shared" si="51"/>
        <v>61.55</v>
      </c>
      <c r="N38" s="42">
        <f t="shared" si="51"/>
        <v>59.75</v>
      </c>
      <c r="O38" s="42">
        <f t="shared" si="51"/>
        <v>58.65</v>
      </c>
      <c r="P38" s="42">
        <f t="shared" si="51"/>
        <v>58.55</v>
      </c>
      <c r="Q38" s="42">
        <f t="shared" si="51"/>
        <v>58.45</v>
      </c>
      <c r="R38" s="42">
        <f t="shared" si="51"/>
        <v>58.1</v>
      </c>
      <c r="S38" s="42">
        <f t="shared" si="51"/>
        <v>56.8</v>
      </c>
      <c r="T38" s="42">
        <f t="shared" si="51"/>
        <v>55.5</v>
      </c>
      <c r="U38" s="42">
        <f t="shared" si="51"/>
        <v>53.95</v>
      </c>
      <c r="V38" s="42">
        <f t="shared" si="51"/>
        <v>52.45</v>
      </c>
      <c r="W38" s="42">
        <f t="shared" si="51"/>
        <v>51.9</v>
      </c>
      <c r="X38" s="42">
        <f t="shared" si="51"/>
        <v>52.55</v>
      </c>
      <c r="Y38" s="42">
        <f t="shared" si="51"/>
        <v>54.4</v>
      </c>
      <c r="Z38" s="42">
        <f t="shared" si="51"/>
        <v>54.95</v>
      </c>
      <c r="AA38" s="42">
        <f t="shared" si="51"/>
        <v>54.4</v>
      </c>
      <c r="AB38" s="42">
        <f t="shared" si="51"/>
        <v>53.35</v>
      </c>
      <c r="AC38" s="42">
        <f t="shared" si="51"/>
        <v>52.9</v>
      </c>
      <c r="AD38" s="42">
        <f t="shared" si="51"/>
        <v>52.75</v>
      </c>
      <c r="AE38" s="42">
        <f t="shared" si="51"/>
        <v>52.5</v>
      </c>
      <c r="AF38" s="42">
        <f t="shared" si="51"/>
        <v>52.8</v>
      </c>
      <c r="AG38" s="42">
        <f t="shared" si="51"/>
        <v>52.95</v>
      </c>
      <c r="AH38" s="42">
        <f t="shared" si="51"/>
        <v>52.4</v>
      </c>
      <c r="AI38" s="42">
        <f t="shared" si="51"/>
        <v>51.75</v>
      </c>
      <c r="AJ38" s="42">
        <f t="shared" si="51"/>
        <v>51.5</v>
      </c>
      <c r="AK38" s="42">
        <f t="shared" si="51"/>
        <v>50.1</v>
      </c>
      <c r="AL38" s="42">
        <f t="shared" si="51"/>
        <v>50.05</v>
      </c>
      <c r="AM38" s="42">
        <f t="shared" si="51"/>
        <v>50.85</v>
      </c>
      <c r="AN38" s="42">
        <f t="shared" si="51"/>
        <v>50.25</v>
      </c>
      <c r="AO38" s="42">
        <f t="shared" si="51"/>
        <v>49.9</v>
      </c>
      <c r="AP38" s="42">
        <f t="shared" si="51"/>
        <v>49.5</v>
      </c>
      <c r="AQ38" s="42">
        <f t="shared" si="51"/>
        <v>48.5</v>
      </c>
      <c r="AR38" s="42">
        <f t="shared" si="51"/>
        <v>47.5</v>
      </c>
      <c r="AS38" s="42">
        <f t="shared" si="51"/>
        <v>46</v>
      </c>
      <c r="AT38" s="42">
        <f t="shared" si="51"/>
        <v>44.65</v>
      </c>
      <c r="AU38" s="42">
        <f t="shared" si="51"/>
        <v>44.65</v>
      </c>
      <c r="AV38" s="42">
        <f t="shared" si="51"/>
        <v>44.7</v>
      </c>
      <c r="AW38" s="42">
        <f t="shared" si="51"/>
        <v>44.3</v>
      </c>
      <c r="AX38" s="42">
        <f t="shared" si="51"/>
        <v>44.2</v>
      </c>
      <c r="AY38" s="42">
        <f t="shared" si="51"/>
        <v>43.8</v>
      </c>
      <c r="AZ38" s="42">
        <f t="shared" si="51"/>
        <v>43.65</v>
      </c>
      <c r="BA38" s="42">
        <f t="shared" si="51"/>
        <v>43.55</v>
      </c>
      <c r="BB38" s="42">
        <f t="shared" si="51"/>
        <v>43.4</v>
      </c>
      <c r="BC38" s="42">
        <f t="shared" si="51"/>
        <v>43.45</v>
      </c>
      <c r="BD38" s="42">
        <f t="shared" si="51"/>
        <v>43.2</v>
      </c>
      <c r="BE38" s="42">
        <f t="shared" si="51"/>
        <v>43.45</v>
      </c>
      <c r="BF38" s="42">
        <f t="shared" si="51"/>
        <v>43.7</v>
      </c>
      <c r="BG38" s="42">
        <f t="shared" si="51"/>
        <v>43.25</v>
      </c>
      <c r="BH38" s="42">
        <f t="shared" si="51"/>
        <v>42.55</v>
      </c>
      <c r="BI38" s="42">
        <f t="shared" si="51"/>
        <v>42.35</v>
      </c>
      <c r="BJ38" s="42">
        <f t="shared" si="51"/>
        <v>41.9</v>
      </c>
      <c r="BK38" s="42">
        <f t="shared" si="51"/>
        <v>42.25</v>
      </c>
      <c r="BL38" s="42">
        <f t="shared" si="51"/>
        <v>42.5</v>
      </c>
      <c r="BM38" s="42">
        <f t="shared" si="51"/>
        <v>41.3</v>
      </c>
      <c r="BN38" s="42">
        <f t="shared" si="51"/>
        <v>40.25</v>
      </c>
      <c r="BO38" s="42">
        <f t="shared" si="51"/>
        <v>39.299999999999997</v>
      </c>
      <c r="BP38" s="42">
        <f t="shared" si="51"/>
        <v>37.35</v>
      </c>
      <c r="BQ38" s="42">
        <f t="shared" si="51"/>
        <v>35.799999999999997</v>
      </c>
      <c r="BR38" s="42">
        <f t="shared" si="51"/>
        <v>35.85</v>
      </c>
      <c r="BS38" s="42">
        <f t="shared" si="51"/>
        <v>35.25</v>
      </c>
      <c r="BT38" s="42">
        <f t="shared" si="51"/>
        <v>34.75</v>
      </c>
      <c r="BU38" s="42">
        <f t="shared" ref="BU38:CD38" si="52">(SUM(BQ37:BY37)+(BP37+BZ37)/2)/10</f>
        <v>34.1</v>
      </c>
      <c r="BV38" s="42">
        <f t="shared" si="52"/>
        <v>33.4</v>
      </c>
      <c r="BW38" s="42">
        <f t="shared" si="52"/>
        <v>34.15</v>
      </c>
      <c r="BX38" s="42">
        <f t="shared" si="52"/>
        <v>34.6</v>
      </c>
      <c r="BY38" s="42">
        <f t="shared" si="52"/>
        <v>34.65</v>
      </c>
      <c r="BZ38" s="42">
        <f t="shared" si="52"/>
        <v>35.299999999999997</v>
      </c>
      <c r="CA38" s="42">
        <f t="shared" si="52"/>
        <v>35.85</v>
      </c>
      <c r="CB38" s="42">
        <f t="shared" si="52"/>
        <v>35.6</v>
      </c>
      <c r="CC38" s="42">
        <f t="shared" si="52"/>
        <v>35.950000000000003</v>
      </c>
      <c r="CD38" s="42">
        <f t="shared" si="52"/>
        <v>35.85</v>
      </c>
      <c r="CE38" s="5"/>
      <c r="CF38" s="5"/>
      <c r="CG38" s="5"/>
      <c r="CH38" s="5"/>
      <c r="CI38" s="5"/>
      <c r="CJ38" s="5"/>
      <c r="CK38" s="6"/>
      <c r="CL38" s="6"/>
      <c r="CM38" s="6"/>
      <c r="CP38" s="45"/>
      <c r="CR38" s="29"/>
      <c r="CS38" s="30"/>
      <c r="CT38" s="30"/>
    </row>
    <row r="39" spans="1:98" ht="12.75">
      <c r="A39" s="1" t="s">
        <v>100</v>
      </c>
      <c r="B39" s="1" t="s">
        <v>101</v>
      </c>
      <c r="C39" s="44">
        <f>TREND($C$37:$CH$37,$C$6:$CH$6,C6,TRUE)</f>
        <v>61.857703081232557</v>
      </c>
      <c r="D39" s="44">
        <f t="shared" ref="D39:BO39" si="53">TREND($C$37:$CH$37,$C$6:$CH$6,D6,TRUE)</f>
        <v>61.506857682832219</v>
      </c>
      <c r="E39" s="44">
        <f t="shared" si="53"/>
        <v>61.156012284431881</v>
      </c>
      <c r="F39" s="44">
        <f t="shared" si="53"/>
        <v>60.805166886031543</v>
      </c>
      <c r="G39" s="44">
        <f t="shared" si="53"/>
        <v>60.454321487631205</v>
      </c>
      <c r="H39" s="44">
        <f t="shared" si="53"/>
        <v>60.103476089230867</v>
      </c>
      <c r="I39" s="44">
        <f t="shared" si="53"/>
        <v>59.752630690830529</v>
      </c>
      <c r="J39" s="44">
        <f t="shared" si="53"/>
        <v>59.401785292430191</v>
      </c>
      <c r="K39" s="44">
        <f t="shared" si="53"/>
        <v>59.050939894029966</v>
      </c>
      <c r="L39" s="44">
        <f t="shared" si="53"/>
        <v>58.700094495629628</v>
      </c>
      <c r="M39" s="44">
        <f t="shared" si="53"/>
        <v>58.34924909722929</v>
      </c>
      <c r="N39" s="44">
        <f t="shared" si="53"/>
        <v>57.998403698828952</v>
      </c>
      <c r="O39" s="44">
        <f t="shared" si="53"/>
        <v>57.647558300428614</v>
      </c>
      <c r="P39" s="44">
        <f t="shared" si="53"/>
        <v>57.296712902028275</v>
      </c>
      <c r="Q39" s="44">
        <f t="shared" si="53"/>
        <v>56.945867503627937</v>
      </c>
      <c r="R39" s="44">
        <f t="shared" si="53"/>
        <v>56.595022105227599</v>
      </c>
      <c r="S39" s="44">
        <f t="shared" si="53"/>
        <v>56.244176706827375</v>
      </c>
      <c r="T39" s="44">
        <f t="shared" si="53"/>
        <v>55.893331308427037</v>
      </c>
      <c r="U39" s="44">
        <f t="shared" si="53"/>
        <v>55.542485910026699</v>
      </c>
      <c r="V39" s="44">
        <f t="shared" si="53"/>
        <v>55.19164051162636</v>
      </c>
      <c r="W39" s="44">
        <f t="shared" si="53"/>
        <v>54.840795113226022</v>
      </c>
      <c r="X39" s="44">
        <f t="shared" si="53"/>
        <v>54.489949714825684</v>
      </c>
      <c r="Y39" s="44">
        <f t="shared" si="53"/>
        <v>54.139104316425346</v>
      </c>
      <c r="Z39" s="44">
        <f t="shared" si="53"/>
        <v>53.788258918025008</v>
      </c>
      <c r="AA39" s="44">
        <f t="shared" si="53"/>
        <v>53.437413519624783</v>
      </c>
      <c r="AB39" s="44">
        <f t="shared" si="53"/>
        <v>53.086568121224445</v>
      </c>
      <c r="AC39" s="44">
        <f t="shared" si="53"/>
        <v>52.735722722824107</v>
      </c>
      <c r="AD39" s="44">
        <f t="shared" si="53"/>
        <v>52.384877324423769</v>
      </c>
      <c r="AE39" s="44">
        <f t="shared" si="53"/>
        <v>52.034031926023431</v>
      </c>
      <c r="AF39" s="44">
        <f t="shared" si="53"/>
        <v>51.683186527623093</v>
      </c>
      <c r="AG39" s="44">
        <f t="shared" si="53"/>
        <v>51.332341129222755</v>
      </c>
      <c r="AH39" s="44">
        <f t="shared" si="53"/>
        <v>50.981495730822417</v>
      </c>
      <c r="AI39" s="44">
        <f t="shared" si="53"/>
        <v>50.630650332422192</v>
      </c>
      <c r="AJ39" s="44">
        <f t="shared" si="53"/>
        <v>50.279804934021854</v>
      </c>
      <c r="AK39" s="44">
        <f t="shared" si="53"/>
        <v>49.928959535621516</v>
      </c>
      <c r="AL39" s="44">
        <f t="shared" si="53"/>
        <v>49.578114137221178</v>
      </c>
      <c r="AM39" s="44">
        <f t="shared" si="53"/>
        <v>49.22726873882084</v>
      </c>
      <c r="AN39" s="44">
        <f t="shared" si="53"/>
        <v>48.876423340420502</v>
      </c>
      <c r="AO39" s="44">
        <f t="shared" si="53"/>
        <v>48.525577942020163</v>
      </c>
      <c r="AP39" s="44">
        <f t="shared" si="53"/>
        <v>48.174732543619825</v>
      </c>
      <c r="AQ39" s="44">
        <f t="shared" si="53"/>
        <v>47.823887145219601</v>
      </c>
      <c r="AR39" s="44">
        <f t="shared" si="53"/>
        <v>47.473041746819263</v>
      </c>
      <c r="AS39" s="44">
        <f t="shared" si="53"/>
        <v>47.122196348418925</v>
      </c>
      <c r="AT39" s="44">
        <f t="shared" si="53"/>
        <v>46.771350950018586</v>
      </c>
      <c r="AU39" s="44">
        <f t="shared" si="53"/>
        <v>46.420505551618248</v>
      </c>
      <c r="AV39" s="44">
        <f t="shared" si="53"/>
        <v>46.06966015321791</v>
      </c>
      <c r="AW39" s="44">
        <f t="shared" si="53"/>
        <v>45.718814754817572</v>
      </c>
      <c r="AX39" s="44">
        <f t="shared" si="53"/>
        <v>45.367969356417234</v>
      </c>
      <c r="AY39" s="44">
        <f t="shared" si="53"/>
        <v>45.017123958017009</v>
      </c>
      <c r="AZ39" s="44">
        <f t="shared" si="53"/>
        <v>44.666278559616671</v>
      </c>
      <c r="BA39" s="44">
        <f t="shared" si="53"/>
        <v>44.315433161216333</v>
      </c>
      <c r="BB39" s="44">
        <f t="shared" si="53"/>
        <v>43.964587762815995</v>
      </c>
      <c r="BC39" s="44">
        <f t="shared" si="53"/>
        <v>43.613742364415657</v>
      </c>
      <c r="BD39" s="44">
        <f t="shared" si="53"/>
        <v>43.262896966015319</v>
      </c>
      <c r="BE39" s="44">
        <f t="shared" si="53"/>
        <v>42.912051567614981</v>
      </c>
      <c r="BF39" s="44">
        <f t="shared" si="53"/>
        <v>42.561206169214643</v>
      </c>
      <c r="BG39" s="44">
        <f t="shared" si="53"/>
        <v>42.210360770814418</v>
      </c>
      <c r="BH39" s="44">
        <f t="shared" si="53"/>
        <v>41.85951537241408</v>
      </c>
      <c r="BI39" s="44">
        <f t="shared" si="53"/>
        <v>41.508669974013742</v>
      </c>
      <c r="BJ39" s="44">
        <f t="shared" si="53"/>
        <v>41.157824575613404</v>
      </c>
      <c r="BK39" s="44">
        <f t="shared" si="53"/>
        <v>40.806979177213066</v>
      </c>
      <c r="BL39" s="44">
        <f t="shared" si="53"/>
        <v>40.456133778812728</v>
      </c>
      <c r="BM39" s="44">
        <f t="shared" si="53"/>
        <v>40.105288380412389</v>
      </c>
      <c r="BN39" s="44">
        <f t="shared" si="53"/>
        <v>39.754442982012051</v>
      </c>
      <c r="BO39" s="44">
        <f t="shared" si="53"/>
        <v>39.403597583611827</v>
      </c>
      <c r="BP39" s="44">
        <f t="shared" ref="BP39:CI39" si="54">TREND($C$37:$CH$37,$C$6:$CH$6,BP6,TRUE)</f>
        <v>39.052752185211489</v>
      </c>
      <c r="BQ39" s="44">
        <f t="shared" si="54"/>
        <v>38.701906786811151</v>
      </c>
      <c r="BR39" s="44">
        <f t="shared" si="54"/>
        <v>38.351061388410812</v>
      </c>
      <c r="BS39" s="44">
        <f t="shared" si="54"/>
        <v>38.000215990010474</v>
      </c>
      <c r="BT39" s="44">
        <f t="shared" si="54"/>
        <v>37.649370591610136</v>
      </c>
      <c r="BU39" s="44">
        <f t="shared" si="54"/>
        <v>37.298525193209798</v>
      </c>
      <c r="BV39" s="44">
        <f t="shared" si="54"/>
        <v>36.94767979480946</v>
      </c>
      <c r="BW39" s="44">
        <f t="shared" si="54"/>
        <v>36.596834396409236</v>
      </c>
      <c r="BX39" s="44">
        <f t="shared" si="54"/>
        <v>36.245988998008897</v>
      </c>
      <c r="BY39" s="44">
        <f t="shared" si="54"/>
        <v>35.895143599608559</v>
      </c>
      <c r="BZ39" s="44">
        <f t="shared" si="54"/>
        <v>35.544298201208221</v>
      </c>
      <c r="CA39" s="44">
        <f t="shared" si="54"/>
        <v>35.193452802807883</v>
      </c>
      <c r="CB39" s="44">
        <f t="shared" si="54"/>
        <v>34.842607404407545</v>
      </c>
      <c r="CC39" s="44">
        <f t="shared" si="54"/>
        <v>34.491762006007207</v>
      </c>
      <c r="CD39" s="44">
        <f t="shared" si="54"/>
        <v>34.140916607606869</v>
      </c>
      <c r="CE39" s="44">
        <f t="shared" si="54"/>
        <v>33.790071209206644</v>
      </c>
      <c r="CF39" s="44">
        <f t="shared" si="54"/>
        <v>33.439225810806306</v>
      </c>
      <c r="CG39" s="44">
        <f t="shared" si="54"/>
        <v>33.088380412405968</v>
      </c>
      <c r="CH39" s="44">
        <f t="shared" si="54"/>
        <v>32.73753501400563</v>
      </c>
      <c r="CI39" s="44">
        <f t="shared" si="54"/>
        <v>32.386689615605292</v>
      </c>
      <c r="CJ39" s="44"/>
      <c r="CK39" s="6"/>
      <c r="CL39" s="6"/>
      <c r="CM39" s="6"/>
      <c r="CP39" s="45"/>
      <c r="CR39" s="29"/>
      <c r="CS39" s="30"/>
      <c r="CT39" s="30"/>
    </row>
    <row r="40" spans="1:98" ht="12.75">
      <c r="A40" s="1"/>
      <c r="B40" s="1"/>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6"/>
      <c r="CL40" s="6"/>
      <c r="CM40" s="6"/>
      <c r="CP40" s="45"/>
      <c r="CR40" s="29"/>
      <c r="CS40" s="30"/>
      <c r="CT40" s="30"/>
    </row>
    <row r="41" spans="1:98" ht="12.75">
      <c r="C41" s="5"/>
      <c r="D41" s="12" t="s">
        <v>74</v>
      </c>
      <c r="E41" s="5"/>
      <c r="F41" s="5"/>
      <c r="G41" s="5"/>
      <c r="H41" s="5" t="s">
        <v>81</v>
      </c>
      <c r="I41" s="5"/>
      <c r="J41" s="5"/>
      <c r="K41" s="5"/>
      <c r="L41" s="5"/>
      <c r="M41" s="5"/>
      <c r="N41" s="5"/>
      <c r="O41" s="5"/>
      <c r="P41" s="5"/>
      <c r="Q41" s="5"/>
      <c r="R41" s="5"/>
      <c r="S41" s="5"/>
      <c r="T41" s="5"/>
      <c r="U41" s="5"/>
      <c r="V41" s="5"/>
      <c r="W41" s="5"/>
      <c r="X41" s="5"/>
      <c r="Y41" s="5"/>
      <c r="Z41" s="5"/>
      <c r="AA41" s="5"/>
      <c r="AB41" s="5" t="s">
        <v>82</v>
      </c>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I41" s="7"/>
      <c r="BJ41" s="7"/>
      <c r="BK41" s="5"/>
      <c r="CP41" s="45"/>
    </row>
    <row r="42" spans="1:98" ht="12.75">
      <c r="C42" s="5">
        <v>2010</v>
      </c>
      <c r="D42">
        <v>35</v>
      </c>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I42" s="5"/>
      <c r="BJ42" s="6"/>
      <c r="BK42" s="5"/>
      <c r="CP42" s="45"/>
    </row>
    <row r="43" spans="1:98" ht="12.75">
      <c r="D43">
        <v>38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t="s">
        <v>101</v>
      </c>
      <c r="AW43" s="5"/>
      <c r="AX43" s="5"/>
      <c r="AY43" s="5"/>
      <c r="AZ43" s="5"/>
      <c r="BA43" s="5"/>
      <c r="BB43" s="5"/>
      <c r="BC43" s="5"/>
      <c r="BD43" s="5"/>
      <c r="BE43" s="12"/>
      <c r="BF43" s="12"/>
      <c r="BG43" s="12"/>
      <c r="BH43" s="12"/>
      <c r="BI43" s="5"/>
      <c r="BJ43" s="6"/>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P43" s="45"/>
    </row>
    <row r="44" spans="1:98" ht="12.75">
      <c r="D44">
        <v>38</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39"/>
      <c r="AV44" s="39"/>
      <c r="AW44" s="5"/>
      <c r="AX44" s="5"/>
      <c r="AY44" s="5"/>
      <c r="AZ44" s="5"/>
      <c r="BA44" s="5"/>
      <c r="BB44" s="5"/>
      <c r="BC44" s="5"/>
      <c r="BD44" s="5"/>
      <c r="BE44" s="12"/>
      <c r="BF44" s="12"/>
      <c r="BG44" s="12"/>
      <c r="BH44" s="12"/>
      <c r="BI44" s="5"/>
      <c r="BJ44" s="6"/>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P44" s="45"/>
    </row>
    <row r="45" spans="1:98" ht="12.75">
      <c r="C45" s="5">
        <v>1998</v>
      </c>
      <c r="D45">
        <v>39</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36">
        <v>2002</v>
      </c>
      <c r="AV45" s="36">
        <v>25</v>
      </c>
      <c r="AW45" s="5"/>
      <c r="AX45" s="5"/>
      <c r="AY45" s="5"/>
      <c r="AZ45" s="5"/>
      <c r="BA45" s="5"/>
      <c r="BB45" s="5"/>
      <c r="BC45" s="5"/>
      <c r="BD45" s="5"/>
      <c r="BE45" s="12"/>
      <c r="BF45" s="12"/>
      <c r="BG45" s="12"/>
      <c r="BH45" s="12"/>
      <c r="BI45" s="5"/>
      <c r="BJ45" s="6"/>
      <c r="BK45" s="12"/>
      <c r="BL45" s="12"/>
      <c r="BM45" s="12"/>
      <c r="BN45" s="12"/>
      <c r="BO45" s="12"/>
      <c r="BP45" s="12"/>
      <c r="BQ45" s="12"/>
      <c r="BR45" s="12"/>
      <c r="BS45" s="16"/>
      <c r="BT45" s="16"/>
      <c r="BU45" s="16"/>
      <c r="BV45" s="13"/>
      <c r="BW45" s="13"/>
      <c r="BX45" s="13"/>
      <c r="BY45" s="13"/>
      <c r="BZ45" s="13"/>
      <c r="CA45" s="13"/>
      <c r="CB45" s="13"/>
      <c r="CC45" s="13"/>
      <c r="CD45" s="13"/>
      <c r="CE45" s="13"/>
      <c r="CF45" s="13"/>
      <c r="CG45" s="13"/>
      <c r="CH45" s="13"/>
      <c r="CI45" s="13"/>
      <c r="CJ45" s="13"/>
      <c r="CK45" s="12"/>
      <c r="CL45" s="12"/>
      <c r="CP45" s="45"/>
    </row>
    <row r="46" spans="1:98" ht="12.75">
      <c r="C46" s="5">
        <v>2007</v>
      </c>
      <c r="D46">
        <v>40</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36">
        <v>1999</v>
      </c>
      <c r="AV46" s="36">
        <v>27</v>
      </c>
      <c r="AW46" s="5"/>
      <c r="AX46" s="5"/>
      <c r="AY46" s="5"/>
      <c r="AZ46" s="5"/>
      <c r="BA46" s="5"/>
      <c r="BB46" s="5"/>
      <c r="BC46" s="5"/>
      <c r="BD46" s="5"/>
      <c r="BE46" s="12"/>
      <c r="BF46" s="12"/>
      <c r="BG46" s="12"/>
      <c r="BH46" s="12"/>
      <c r="BI46" s="5"/>
      <c r="BJ46" s="6"/>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4"/>
      <c r="CL46" s="12"/>
      <c r="CP46" s="45"/>
    </row>
    <row r="47" spans="1:98" ht="12.75">
      <c r="C47" s="5">
        <v>2005</v>
      </c>
      <c r="D47">
        <v>42</v>
      </c>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36">
        <v>2005</v>
      </c>
      <c r="AV47" s="36">
        <v>28</v>
      </c>
      <c r="AW47" s="5"/>
      <c r="AX47" s="5"/>
      <c r="AY47" s="5"/>
      <c r="AZ47" s="5"/>
      <c r="BA47" s="5"/>
      <c r="BB47" s="5"/>
      <c r="BC47" s="5"/>
      <c r="BD47" s="5"/>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4"/>
      <c r="CL47" s="12"/>
      <c r="CP47" s="45"/>
    </row>
    <row r="48" spans="1:98" ht="12.75">
      <c r="C48" s="5">
        <v>1980</v>
      </c>
      <c r="D48">
        <v>43</v>
      </c>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36">
        <v>1998</v>
      </c>
      <c r="AV48" s="36">
        <v>30</v>
      </c>
      <c r="AW48" s="5"/>
      <c r="AX48" s="5"/>
      <c r="AY48" s="5"/>
      <c r="AZ48" s="5"/>
      <c r="BA48" s="5"/>
      <c r="BB48" s="5"/>
      <c r="BC48" s="5"/>
      <c r="BD48" s="5"/>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4"/>
      <c r="CL48" s="12"/>
      <c r="CP48" s="45"/>
    </row>
    <row r="49" spans="3:95" ht="12.75">
      <c r="C49" s="5">
        <v>2003</v>
      </c>
      <c r="D49">
        <v>43</v>
      </c>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36">
        <v>2010</v>
      </c>
      <c r="AV49" s="36">
        <v>30</v>
      </c>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4"/>
      <c r="CL49" s="12"/>
      <c r="CP49" s="45"/>
    </row>
    <row r="50" spans="3:95" ht="12.75">
      <c r="C50" s="5">
        <v>2002</v>
      </c>
      <c r="D50">
        <v>44</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36">
        <v>2000</v>
      </c>
      <c r="AV50" s="36">
        <v>32</v>
      </c>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4"/>
      <c r="CL50" s="12"/>
      <c r="CP50" s="45"/>
    </row>
    <row r="51" spans="3:95" ht="12.75">
      <c r="C51" s="5">
        <v>1987</v>
      </c>
      <c r="D51">
        <v>45</v>
      </c>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36">
        <v>2007</v>
      </c>
      <c r="AV51" s="36">
        <v>32</v>
      </c>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4"/>
      <c r="CL51" s="12"/>
      <c r="CP51" s="45"/>
    </row>
    <row r="52" spans="3:95" ht="12.75">
      <c r="C52" s="5">
        <v>1985</v>
      </c>
      <c r="D52">
        <v>46</v>
      </c>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36">
        <v>1987</v>
      </c>
      <c r="AV52" s="36">
        <v>33</v>
      </c>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4"/>
      <c r="CL52" s="12"/>
      <c r="CP52" s="45"/>
      <c r="CQ52" s="17"/>
    </row>
    <row r="53" spans="3:95" ht="12.75">
      <c r="C53" s="5">
        <v>1994</v>
      </c>
      <c r="D53">
        <v>48</v>
      </c>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36">
        <v>2013</v>
      </c>
      <c r="AV53" s="36">
        <v>34</v>
      </c>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4"/>
      <c r="CL53" s="12"/>
      <c r="CP53" s="45"/>
    </row>
    <row r="54" spans="3:95" ht="12.75">
      <c r="C54" s="5">
        <v>1996</v>
      </c>
      <c r="D54">
        <v>49</v>
      </c>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36">
        <v>1994</v>
      </c>
      <c r="AV54" s="36">
        <v>34</v>
      </c>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4"/>
      <c r="CL54" s="12"/>
      <c r="CP54" s="45"/>
      <c r="CQ54" s="17"/>
    </row>
    <row r="55" spans="3:95" ht="12.75">
      <c r="C55" s="5">
        <v>1978</v>
      </c>
      <c r="D55">
        <v>50</v>
      </c>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36">
        <v>2003</v>
      </c>
      <c r="AV55" s="36">
        <v>34</v>
      </c>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4"/>
      <c r="CL55" s="12"/>
      <c r="CP55" s="45"/>
    </row>
    <row r="56" spans="3:95" ht="12.75">
      <c r="C56" s="5">
        <v>1993</v>
      </c>
      <c r="D56">
        <v>50</v>
      </c>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36">
        <v>2008</v>
      </c>
      <c r="AV56" s="36">
        <v>34</v>
      </c>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4"/>
      <c r="CL56" s="12"/>
      <c r="CP56" s="45"/>
    </row>
    <row r="57" spans="3:95" ht="12.75">
      <c r="C57" s="5">
        <v>2001</v>
      </c>
      <c r="D57">
        <v>50</v>
      </c>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36">
        <v>2012</v>
      </c>
      <c r="AV57" s="36">
        <v>35</v>
      </c>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4"/>
      <c r="CL57" s="12"/>
      <c r="CP57" s="45"/>
    </row>
    <row r="58" spans="3:95" ht="12.75">
      <c r="C58" s="5">
        <v>2008</v>
      </c>
      <c r="D58">
        <v>50</v>
      </c>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36">
        <v>1978</v>
      </c>
      <c r="AV58" s="36">
        <v>36</v>
      </c>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5"/>
      <c r="CL58" s="12"/>
      <c r="CP58" s="45"/>
    </row>
    <row r="59" spans="3:95" ht="12.75">
      <c r="C59" s="5">
        <v>1974</v>
      </c>
      <c r="D59">
        <v>52</v>
      </c>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36">
        <v>1993</v>
      </c>
      <c r="AV59" s="36">
        <v>36</v>
      </c>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4"/>
      <c r="CL59" s="12"/>
      <c r="CP59" s="45"/>
    </row>
    <row r="60" spans="3:95" ht="12.75">
      <c r="C60" s="5">
        <v>2004</v>
      </c>
      <c r="D60">
        <v>52</v>
      </c>
      <c r="AU60" s="36">
        <v>1962</v>
      </c>
      <c r="AV60" s="36">
        <v>37</v>
      </c>
      <c r="CP60" s="45"/>
      <c r="CQ60" s="17"/>
    </row>
    <row r="61" spans="3:95" ht="12.75">
      <c r="C61" s="5">
        <v>1979</v>
      </c>
      <c r="D61">
        <v>54</v>
      </c>
      <c r="AU61" s="36">
        <v>1974</v>
      </c>
      <c r="AV61" s="36">
        <v>37</v>
      </c>
      <c r="CP61" s="45"/>
      <c r="CQ61" s="17"/>
    </row>
    <row r="62" spans="3:95" ht="12.75">
      <c r="C62" s="5">
        <v>1971</v>
      </c>
      <c r="D62">
        <v>55</v>
      </c>
      <c r="AU62" s="36">
        <v>2004</v>
      </c>
      <c r="AV62" s="36">
        <v>37</v>
      </c>
      <c r="CP62" s="45"/>
      <c r="CQ62" s="17"/>
    </row>
    <row r="63" spans="3:95" ht="12.75">
      <c r="C63" s="5">
        <v>1962</v>
      </c>
      <c r="D63">
        <v>57</v>
      </c>
      <c r="AU63" s="36">
        <v>2009</v>
      </c>
      <c r="AV63" s="36">
        <v>38</v>
      </c>
      <c r="CP63" s="45"/>
    </row>
    <row r="64" spans="3:95" ht="12.75">
      <c r="C64" s="5">
        <v>1983</v>
      </c>
      <c r="D64">
        <v>57</v>
      </c>
      <c r="AU64" s="36">
        <v>1948</v>
      </c>
      <c r="AV64" s="36">
        <v>39</v>
      </c>
      <c r="CP64" s="45"/>
    </row>
    <row r="65" spans="3:95" ht="12.75">
      <c r="C65" s="5">
        <v>1989</v>
      </c>
      <c r="D65">
        <v>57</v>
      </c>
      <c r="AU65" s="36">
        <v>1984</v>
      </c>
      <c r="AV65" s="36">
        <v>39</v>
      </c>
      <c r="CP65" s="45"/>
    </row>
    <row r="66" spans="3:95" ht="12.75">
      <c r="C66" s="5">
        <v>1995</v>
      </c>
      <c r="D66">
        <v>57</v>
      </c>
      <c r="AU66" s="36">
        <v>1989</v>
      </c>
      <c r="AV66" s="36">
        <v>39</v>
      </c>
      <c r="CP66" s="45"/>
    </row>
    <row r="67" spans="3:95" ht="12.75">
      <c r="C67" s="5">
        <v>2006</v>
      </c>
      <c r="D67">
        <v>57</v>
      </c>
      <c r="AU67" s="36">
        <v>1971</v>
      </c>
      <c r="AV67" s="36">
        <v>40</v>
      </c>
      <c r="CP67" s="45"/>
    </row>
    <row r="68" spans="3:95" ht="12.75">
      <c r="C68" s="5">
        <v>1973</v>
      </c>
      <c r="D68">
        <v>58</v>
      </c>
      <c r="AU68" s="36">
        <v>2001</v>
      </c>
      <c r="AV68" s="36">
        <v>40</v>
      </c>
      <c r="CP68" s="45"/>
    </row>
    <row r="69" spans="3:95" ht="12.75">
      <c r="C69" s="5">
        <v>1984</v>
      </c>
      <c r="D69">
        <v>59</v>
      </c>
      <c r="AU69" s="36">
        <v>1980</v>
      </c>
      <c r="AV69" s="36">
        <v>41</v>
      </c>
      <c r="CP69" s="45"/>
    </row>
    <row r="70" spans="3:95" ht="12.75">
      <c r="C70" s="5">
        <v>1976</v>
      </c>
      <c r="D70">
        <v>60</v>
      </c>
      <c r="AU70" s="36">
        <v>1990</v>
      </c>
      <c r="AV70" s="36">
        <v>41</v>
      </c>
      <c r="CP70" s="45"/>
    </row>
    <row r="71" spans="3:95" ht="12.75">
      <c r="C71" s="5">
        <v>2009</v>
      </c>
      <c r="D71">
        <v>60</v>
      </c>
      <c r="AU71" s="36">
        <v>1977</v>
      </c>
      <c r="AV71" s="36">
        <v>42</v>
      </c>
      <c r="CP71" s="45"/>
    </row>
    <row r="72" spans="3:95" ht="12.75">
      <c r="C72" s="5">
        <v>1975</v>
      </c>
      <c r="D72">
        <v>62</v>
      </c>
      <c r="AU72" s="36">
        <v>1985</v>
      </c>
      <c r="AV72" s="36">
        <v>42</v>
      </c>
      <c r="CP72" s="45"/>
    </row>
    <row r="73" spans="3:95" ht="12.75">
      <c r="C73" s="5">
        <v>1981</v>
      </c>
      <c r="D73">
        <v>62</v>
      </c>
      <c r="AU73" s="36">
        <v>1988</v>
      </c>
      <c r="AV73" s="36">
        <v>42</v>
      </c>
      <c r="CP73" s="45"/>
      <c r="CQ73" s="17"/>
    </row>
    <row r="74" spans="3:95" ht="12.75">
      <c r="C74" s="5">
        <v>1988</v>
      </c>
      <c r="D74">
        <v>63</v>
      </c>
      <c r="G74" s="29" t="s">
        <v>122</v>
      </c>
      <c r="AA74" s="1" t="s">
        <v>121</v>
      </c>
      <c r="AU74" s="36">
        <v>1996</v>
      </c>
      <c r="AV74" s="36">
        <v>42</v>
      </c>
      <c r="CP74" s="45"/>
    </row>
    <row r="75" spans="3:95" ht="12.75">
      <c r="C75" s="5">
        <v>1990</v>
      </c>
      <c r="D75">
        <v>63</v>
      </c>
      <c r="AU75" s="36">
        <v>1995</v>
      </c>
      <c r="AV75" s="36">
        <v>43</v>
      </c>
      <c r="CP75" s="45"/>
    </row>
    <row r="76" spans="3:95" ht="12.75">
      <c r="C76" s="5">
        <v>1991</v>
      </c>
      <c r="D76">
        <v>63</v>
      </c>
      <c r="AU76" s="36">
        <v>2011</v>
      </c>
      <c r="AV76" s="36">
        <v>43</v>
      </c>
      <c r="CP76" s="45"/>
    </row>
    <row r="77" spans="3:95" ht="12.75">
      <c r="C77" s="5">
        <v>1986</v>
      </c>
      <c r="D77">
        <v>65</v>
      </c>
      <c r="AU77" s="36">
        <v>1964</v>
      </c>
      <c r="AV77" s="36">
        <v>44</v>
      </c>
      <c r="CP77" s="45"/>
      <c r="CQ77" s="17"/>
    </row>
    <row r="78" spans="3:95" ht="12.75">
      <c r="C78" s="5">
        <v>1997</v>
      </c>
      <c r="D78">
        <v>66</v>
      </c>
      <c r="AU78" s="36">
        <v>1968</v>
      </c>
      <c r="AV78" s="36">
        <v>44</v>
      </c>
      <c r="CP78" s="45"/>
    </row>
    <row r="79" spans="3:95" ht="12.75">
      <c r="C79" s="5">
        <v>1948</v>
      </c>
      <c r="D79" s="12">
        <v>70</v>
      </c>
      <c r="AU79" s="36">
        <v>1979</v>
      </c>
      <c r="AV79" s="36">
        <v>44</v>
      </c>
      <c r="CP79" s="45"/>
    </row>
    <row r="80" spans="3:95" ht="12.75">
      <c r="C80" s="5">
        <v>1970</v>
      </c>
      <c r="D80">
        <v>70</v>
      </c>
      <c r="AU80" s="36">
        <v>1976</v>
      </c>
      <c r="AV80" s="36">
        <v>45</v>
      </c>
      <c r="CP80" s="45"/>
    </row>
    <row r="81" spans="3:95" ht="12.75">
      <c r="C81" s="5">
        <v>1968</v>
      </c>
      <c r="D81">
        <v>71</v>
      </c>
      <c r="AU81" s="36">
        <v>1981</v>
      </c>
      <c r="AV81" s="36">
        <v>45</v>
      </c>
      <c r="CP81" s="45"/>
      <c r="CQ81" s="17"/>
    </row>
    <row r="82" spans="3:95" ht="12.75">
      <c r="C82" s="5">
        <v>1972</v>
      </c>
      <c r="D82">
        <v>71</v>
      </c>
      <c r="AU82" s="36">
        <v>1983</v>
      </c>
      <c r="AV82" s="36">
        <v>45</v>
      </c>
      <c r="CP82" s="45"/>
    </row>
    <row r="83" spans="3:95" ht="12.75">
      <c r="C83" s="5">
        <v>1977</v>
      </c>
      <c r="D83">
        <v>71</v>
      </c>
      <c r="AU83" s="36">
        <v>1953</v>
      </c>
      <c r="AV83" s="36">
        <v>46</v>
      </c>
      <c r="CP83" s="45"/>
    </row>
    <row r="84" spans="3:95" ht="12.75">
      <c r="C84" s="5">
        <v>1934</v>
      </c>
      <c r="D84" s="5">
        <v>72</v>
      </c>
      <c r="AU84" s="36">
        <v>1955</v>
      </c>
      <c r="AV84" s="36">
        <v>46</v>
      </c>
      <c r="CP84" s="45"/>
      <c r="CQ84" s="17"/>
    </row>
    <row r="85" spans="3:95" ht="12.75">
      <c r="C85" s="5">
        <v>1967</v>
      </c>
      <c r="D85">
        <v>75</v>
      </c>
      <c r="AU85" s="36">
        <v>1970</v>
      </c>
      <c r="AV85" s="36">
        <v>46</v>
      </c>
      <c r="CP85" s="45"/>
      <c r="CQ85" s="17"/>
    </row>
    <row r="86" spans="3:95" ht="12.75">
      <c r="C86" s="5">
        <v>1964</v>
      </c>
      <c r="D86">
        <v>78</v>
      </c>
      <c r="AU86" s="8">
        <v>1934</v>
      </c>
      <c r="AV86" s="8">
        <v>47</v>
      </c>
      <c r="CP86" s="45"/>
      <c r="CQ86" s="17"/>
    </row>
    <row r="87" spans="3:95" ht="12.75">
      <c r="C87" s="5">
        <v>1982</v>
      </c>
      <c r="D87">
        <v>79</v>
      </c>
      <c r="AU87" s="36">
        <v>1949</v>
      </c>
      <c r="AV87" s="36">
        <v>47</v>
      </c>
      <c r="CP87" s="45"/>
      <c r="CQ87" s="17"/>
    </row>
    <row r="88" spans="3:95" ht="12.75">
      <c r="C88" s="5">
        <v>1963</v>
      </c>
      <c r="D88">
        <v>80</v>
      </c>
      <c r="AU88" s="36">
        <v>2006</v>
      </c>
      <c r="AV88" s="36">
        <v>47</v>
      </c>
      <c r="CP88" s="45"/>
    </row>
    <row r="89" spans="3:95" ht="12.75">
      <c r="C89" s="5">
        <v>1953</v>
      </c>
      <c r="D89">
        <v>81</v>
      </c>
      <c r="AU89" s="39">
        <v>1939</v>
      </c>
      <c r="AV89" s="39">
        <v>48</v>
      </c>
      <c r="CP89" s="45"/>
    </row>
    <row r="90" spans="3:95" ht="12.75">
      <c r="C90" s="5">
        <v>1955</v>
      </c>
      <c r="D90">
        <v>83</v>
      </c>
      <c r="AU90" s="36">
        <v>1973</v>
      </c>
      <c r="AV90" s="36">
        <v>49</v>
      </c>
      <c r="CP90" s="45"/>
      <c r="CQ90" s="17"/>
    </row>
    <row r="91" spans="3:95" ht="12.75">
      <c r="C91" s="5">
        <v>1992</v>
      </c>
      <c r="D91">
        <v>83</v>
      </c>
      <c r="AU91" s="36">
        <v>1991</v>
      </c>
      <c r="AV91" s="36">
        <v>50</v>
      </c>
      <c r="CP91" s="45"/>
    </row>
    <row r="92" spans="3:95" ht="12.75">
      <c r="C92" s="5">
        <v>1939</v>
      </c>
      <c r="D92" s="5">
        <v>84</v>
      </c>
      <c r="AU92" s="36">
        <v>1997</v>
      </c>
      <c r="AV92" s="36">
        <v>50</v>
      </c>
      <c r="CP92" s="45"/>
    </row>
    <row r="93" spans="3:95" ht="12.75">
      <c r="C93" s="5">
        <v>1956</v>
      </c>
      <c r="D93">
        <v>84</v>
      </c>
      <c r="AU93" s="36">
        <v>1957</v>
      </c>
      <c r="AV93" s="36">
        <v>51</v>
      </c>
      <c r="CP93" s="45"/>
    </row>
    <row r="94" spans="3:95" ht="12.75">
      <c r="C94" s="5">
        <v>1969</v>
      </c>
      <c r="D94">
        <v>86</v>
      </c>
      <c r="AU94" s="36">
        <v>1960</v>
      </c>
      <c r="AV94" s="36">
        <v>52</v>
      </c>
      <c r="CP94" s="45"/>
    </row>
    <row r="95" spans="3:95" ht="12.75">
      <c r="C95" s="5">
        <v>1933</v>
      </c>
      <c r="D95" s="5">
        <v>87</v>
      </c>
      <c r="AU95" s="36">
        <v>1965</v>
      </c>
      <c r="AV95" s="36">
        <v>52</v>
      </c>
      <c r="CP95" s="45"/>
      <c r="CQ95" s="17"/>
    </row>
    <row r="96" spans="3:95" ht="12.75">
      <c r="C96" s="5">
        <v>1966</v>
      </c>
      <c r="D96">
        <v>90</v>
      </c>
      <c r="AU96" s="36">
        <v>1975</v>
      </c>
      <c r="AV96" s="36">
        <v>52</v>
      </c>
      <c r="CP96" s="45"/>
    </row>
    <row r="97" spans="3:95" ht="12.75">
      <c r="C97" s="5">
        <v>1960</v>
      </c>
      <c r="D97">
        <v>92</v>
      </c>
      <c r="AU97" s="36">
        <v>1986</v>
      </c>
      <c r="AV97" s="36">
        <v>52</v>
      </c>
      <c r="CP97" s="45"/>
      <c r="CQ97" s="17"/>
    </row>
    <row r="98" spans="3:95" ht="12.75">
      <c r="C98" s="5">
        <v>1965</v>
      </c>
      <c r="D98">
        <v>92</v>
      </c>
      <c r="AU98" s="36">
        <v>1956</v>
      </c>
      <c r="AV98" s="36">
        <v>53</v>
      </c>
      <c r="CP98" s="45"/>
      <c r="CQ98" s="17"/>
    </row>
    <row r="99" spans="3:95" ht="12.75">
      <c r="C99" s="5">
        <v>1932</v>
      </c>
      <c r="D99">
        <v>93</v>
      </c>
      <c r="AU99" s="36">
        <v>1966</v>
      </c>
      <c r="AV99" s="36">
        <v>53</v>
      </c>
    </row>
    <row r="100" spans="3:95" ht="12.75">
      <c r="C100" s="5">
        <v>1952</v>
      </c>
      <c r="D100">
        <v>94</v>
      </c>
      <c r="AU100" s="36">
        <v>1952</v>
      </c>
      <c r="AV100" s="36">
        <v>54</v>
      </c>
    </row>
    <row r="101" spans="3:95" ht="12.75">
      <c r="C101" s="5">
        <v>1961</v>
      </c>
      <c r="D101">
        <v>94</v>
      </c>
      <c r="AU101" s="36">
        <v>1963</v>
      </c>
      <c r="AV101" s="36">
        <v>54</v>
      </c>
    </row>
    <row r="102" spans="3:95" ht="12.75">
      <c r="C102" s="5">
        <v>1940</v>
      </c>
      <c r="D102" s="5">
        <v>96</v>
      </c>
      <c r="AU102" s="36">
        <v>1967</v>
      </c>
      <c r="AV102" s="36">
        <v>54</v>
      </c>
    </row>
    <row r="103" spans="3:95" ht="12.75">
      <c r="C103" s="5">
        <v>1957</v>
      </c>
      <c r="D103">
        <v>96</v>
      </c>
      <c r="AU103" s="36">
        <v>1982</v>
      </c>
      <c r="AV103" s="36">
        <v>54</v>
      </c>
    </row>
    <row r="104" spans="3:95" ht="12.75">
      <c r="C104" s="5">
        <v>1950</v>
      </c>
      <c r="D104" s="12">
        <v>97</v>
      </c>
      <c r="AU104" s="36">
        <v>1992</v>
      </c>
      <c r="AV104" s="36">
        <v>54</v>
      </c>
    </row>
    <row r="105" spans="3:95" ht="12.75">
      <c r="C105" s="5">
        <v>1938</v>
      </c>
      <c r="D105" s="5">
        <v>98</v>
      </c>
      <c r="AU105" s="8">
        <v>1933</v>
      </c>
      <c r="AV105" s="8">
        <v>55</v>
      </c>
    </row>
    <row r="106" spans="3:95" ht="12.75">
      <c r="C106" s="5">
        <v>1947</v>
      </c>
      <c r="D106" s="12">
        <v>98</v>
      </c>
      <c r="AU106" s="36">
        <v>1954</v>
      </c>
      <c r="AV106" s="36">
        <v>55</v>
      </c>
    </row>
    <row r="107" spans="3:95" ht="12.75">
      <c r="C107" s="5">
        <v>1935</v>
      </c>
      <c r="D107" s="5">
        <v>100</v>
      </c>
      <c r="G107" s="29" t="s">
        <v>126</v>
      </c>
      <c r="AA107" s="1" t="s">
        <v>123</v>
      </c>
      <c r="AU107" s="8">
        <v>1935</v>
      </c>
      <c r="AV107" s="8">
        <v>56</v>
      </c>
    </row>
    <row r="108" spans="3:95" ht="12.75">
      <c r="C108" s="5">
        <v>1949</v>
      </c>
      <c r="D108" s="12">
        <v>101</v>
      </c>
      <c r="AU108" s="39">
        <v>1947</v>
      </c>
      <c r="AV108" s="39">
        <v>57</v>
      </c>
    </row>
    <row r="109" spans="3:95" ht="12.75">
      <c r="C109" s="5">
        <v>1942</v>
      </c>
      <c r="D109" s="12">
        <v>109</v>
      </c>
      <c r="AU109" s="36">
        <v>1958</v>
      </c>
      <c r="AV109" s="36">
        <v>58</v>
      </c>
    </row>
    <row r="110" spans="3:95" ht="12.75">
      <c r="C110" s="5">
        <v>1958</v>
      </c>
      <c r="D110">
        <v>109</v>
      </c>
      <c r="AU110" s="36">
        <v>1972</v>
      </c>
      <c r="AV110" s="36">
        <v>58</v>
      </c>
    </row>
    <row r="111" spans="3:95" ht="12.75">
      <c r="C111" s="5">
        <v>1941</v>
      </c>
      <c r="D111" s="12">
        <v>112</v>
      </c>
      <c r="AU111" s="36">
        <v>1950</v>
      </c>
      <c r="AV111" s="36">
        <v>59</v>
      </c>
    </row>
    <row r="112" spans="3:95" ht="12.75">
      <c r="C112" s="5">
        <v>1959</v>
      </c>
      <c r="D112">
        <v>113</v>
      </c>
      <c r="AU112" s="39">
        <v>1938</v>
      </c>
      <c r="AV112" s="39">
        <v>60</v>
      </c>
    </row>
    <row r="113" spans="3:48" ht="12.75">
      <c r="C113" s="5">
        <v>1936</v>
      </c>
      <c r="D113" s="5">
        <v>114</v>
      </c>
      <c r="AU113" s="39">
        <v>1940</v>
      </c>
      <c r="AV113" s="39">
        <v>60</v>
      </c>
    </row>
    <row r="114" spans="3:48" ht="12.75">
      <c r="C114" s="5">
        <v>1954</v>
      </c>
      <c r="D114">
        <v>116</v>
      </c>
      <c r="AU114" s="39">
        <v>1942</v>
      </c>
      <c r="AV114" s="39">
        <v>60</v>
      </c>
    </row>
    <row r="115" spans="3:48" ht="12.75">
      <c r="C115" s="5">
        <v>1951</v>
      </c>
      <c r="D115" s="12">
        <v>122</v>
      </c>
      <c r="AU115" s="8">
        <v>1936</v>
      </c>
      <c r="AV115" s="8">
        <v>61</v>
      </c>
    </row>
    <row r="116" spans="3:48" ht="12.75">
      <c r="C116" s="5">
        <v>1944</v>
      </c>
      <c r="D116" s="12">
        <v>126</v>
      </c>
      <c r="AU116" s="39">
        <v>1944</v>
      </c>
      <c r="AV116" s="39">
        <v>61</v>
      </c>
    </row>
    <row r="117" spans="3:48" ht="12.75">
      <c r="C117" s="5">
        <v>1943</v>
      </c>
      <c r="D117" s="12">
        <v>128</v>
      </c>
      <c r="AU117" s="36">
        <v>1961</v>
      </c>
      <c r="AV117" s="36">
        <v>62</v>
      </c>
    </row>
    <row r="118" spans="3:48" ht="12.75">
      <c r="C118" s="5">
        <v>1937</v>
      </c>
      <c r="D118" s="5">
        <v>135</v>
      </c>
      <c r="AU118" s="36">
        <v>1959</v>
      </c>
      <c r="AV118" s="36">
        <v>65</v>
      </c>
    </row>
    <row r="119" spans="3:48" ht="12.75">
      <c r="C119" s="5">
        <v>1945</v>
      </c>
      <c r="D119" s="12">
        <v>147</v>
      </c>
      <c r="AU119" s="39">
        <v>1943</v>
      </c>
      <c r="AV119" s="39">
        <v>66</v>
      </c>
    </row>
    <row r="120" spans="3:48" ht="12.75">
      <c r="AU120" s="36">
        <v>1951</v>
      </c>
      <c r="AV120" s="36">
        <v>66</v>
      </c>
    </row>
    <row r="121" spans="3:48" ht="12.75">
      <c r="AU121" s="36">
        <v>1969</v>
      </c>
      <c r="AV121" s="36">
        <v>66</v>
      </c>
    </row>
    <row r="122" spans="3:48" ht="12.75">
      <c r="AU122" s="8">
        <v>1932</v>
      </c>
      <c r="AV122" s="8">
        <v>67</v>
      </c>
    </row>
    <row r="123" spans="3:48" ht="12.75">
      <c r="AU123" s="39">
        <v>1941</v>
      </c>
      <c r="AV123" s="39">
        <v>67</v>
      </c>
    </row>
    <row r="124" spans="3:48" ht="12.75">
      <c r="AU124" s="39">
        <v>1945</v>
      </c>
      <c r="AV124" s="39">
        <v>71</v>
      </c>
    </row>
    <row r="125" spans="3:48" ht="12.75">
      <c r="AU125" s="39">
        <v>1937</v>
      </c>
      <c r="AV125" s="39">
        <v>72</v>
      </c>
    </row>
    <row r="144" spans="7:28" ht="12.75">
      <c r="G144" s="1" t="s">
        <v>81</v>
      </c>
      <c r="AB144" s="29" t="s">
        <v>171</v>
      </c>
    </row>
    <row r="188" spans="28:28" ht="12.75">
      <c r="AB188" s="29" t="s">
        <v>170</v>
      </c>
    </row>
  </sheetData>
  <phoneticPr fontId="0" type="noConversion"/>
  <printOptions gridLines="1"/>
  <pageMargins left="0" right="0" top="0.98425196850393704" bottom="0.98425196850393704" header="0.51181102362204722" footer="0.5118110236220472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4"/>
  <sheetViews>
    <sheetView zoomScaleNormal="100" workbookViewId="0"/>
  </sheetViews>
  <sheetFormatPr defaultRowHeight="11.25"/>
  <cols>
    <col min="1" max="1" width="15.83203125" customWidth="1"/>
    <col min="2" max="2" width="9.5" customWidth="1"/>
    <col min="3" max="60" width="7.33203125" hidden="1" customWidth="1"/>
    <col min="61" max="62" width="7.83203125" hidden="1" customWidth="1"/>
    <col min="63" max="70" width="6.83203125" hidden="1" customWidth="1"/>
    <col min="71" max="86" width="6.83203125" customWidth="1"/>
    <col min="87" max="87" width="5.83203125" bestFit="1" customWidth="1"/>
    <col min="88" max="88" width="5.83203125" customWidth="1"/>
    <col min="89" max="91" width="12.5" bestFit="1" customWidth="1"/>
    <col min="92" max="92" width="11.1640625" bestFit="1" customWidth="1"/>
    <col min="93" max="93" width="11.1640625" customWidth="1"/>
    <col min="94" max="94" width="11.83203125" bestFit="1" customWidth="1"/>
    <col min="95" max="99" width="11.1640625" bestFit="1" customWidth="1"/>
    <col min="100" max="100" width="11" bestFit="1" customWidth="1"/>
    <col min="101" max="103" width="11.1640625" bestFit="1" customWidth="1"/>
  </cols>
  <sheetData>
    <row r="1" spans="1:103" ht="12.75">
      <c r="A1" s="5" t="s">
        <v>29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103" ht="12.75">
      <c r="A2" s="11" t="s">
        <v>41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row>
    <row r="3" spans="1:103" ht="12.75">
      <c r="A3" s="5" t="s">
        <v>61</v>
      </c>
      <c r="B3" s="5"/>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row>
    <row r="4" spans="1:103" ht="12.75">
      <c r="A4" s="11" t="s">
        <v>48</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7" t="s">
        <v>22</v>
      </c>
      <c r="CL4" s="7" t="s">
        <v>22</v>
      </c>
      <c r="CM4" s="7" t="s">
        <v>22</v>
      </c>
      <c r="CN4" s="7" t="s">
        <v>22</v>
      </c>
      <c r="CO4" s="7" t="s">
        <v>22</v>
      </c>
    </row>
    <row r="5" spans="1:103" ht="12.7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7" t="s">
        <v>1</v>
      </c>
      <c r="CL5" s="7" t="s">
        <v>1</v>
      </c>
      <c r="CM5" s="7" t="s">
        <v>1</v>
      </c>
      <c r="CN5" s="7" t="s">
        <v>1</v>
      </c>
      <c r="CO5" s="7" t="s">
        <v>1</v>
      </c>
      <c r="CP5" s="7" t="s">
        <v>1</v>
      </c>
      <c r="CQ5" s="7" t="s">
        <v>1</v>
      </c>
      <c r="CR5" s="7" t="s">
        <v>1</v>
      </c>
      <c r="CS5" s="7" t="s">
        <v>1</v>
      </c>
      <c r="CT5" s="7" t="s">
        <v>1</v>
      </c>
      <c r="CU5" s="7" t="s">
        <v>1</v>
      </c>
      <c r="CV5" s="7" t="s">
        <v>1</v>
      </c>
      <c r="CW5" s="7" t="s">
        <v>1</v>
      </c>
      <c r="CX5" s="7" t="s">
        <v>1</v>
      </c>
      <c r="CY5" s="7" t="s">
        <v>1</v>
      </c>
    </row>
    <row r="6" spans="1:103" ht="12.75">
      <c r="A6" s="5"/>
      <c r="B6" s="5"/>
      <c r="C6" s="5">
        <v>1932</v>
      </c>
      <c r="D6" s="5">
        <v>1933</v>
      </c>
      <c r="E6" s="5">
        <v>1934</v>
      </c>
      <c r="F6" s="5">
        <v>1935</v>
      </c>
      <c r="G6" s="5">
        <v>1936</v>
      </c>
      <c r="H6" s="5">
        <v>1937</v>
      </c>
      <c r="I6" s="5">
        <v>1938</v>
      </c>
      <c r="J6" s="5">
        <v>1939</v>
      </c>
      <c r="K6" s="5">
        <v>1940</v>
      </c>
      <c r="L6" s="5">
        <v>1941</v>
      </c>
      <c r="M6" s="5">
        <v>1942</v>
      </c>
      <c r="N6" s="5">
        <v>1943</v>
      </c>
      <c r="O6" s="5">
        <v>1944</v>
      </c>
      <c r="P6" s="5">
        <v>1945</v>
      </c>
      <c r="Q6" s="5">
        <v>1946</v>
      </c>
      <c r="R6" s="5">
        <v>1947</v>
      </c>
      <c r="S6" s="5">
        <v>1948</v>
      </c>
      <c r="T6" s="5">
        <v>1949</v>
      </c>
      <c r="U6" s="5">
        <v>1950</v>
      </c>
      <c r="V6" s="5">
        <v>1951</v>
      </c>
      <c r="W6" s="5">
        <v>1952</v>
      </c>
      <c r="X6" s="5">
        <v>1953</v>
      </c>
      <c r="Y6" s="5">
        <v>1954</v>
      </c>
      <c r="Z6" s="5">
        <v>1955</v>
      </c>
      <c r="AA6" s="5">
        <v>1956</v>
      </c>
      <c r="AB6" s="5">
        <v>1957</v>
      </c>
      <c r="AC6" s="5">
        <v>1958</v>
      </c>
      <c r="AD6" s="5">
        <v>1959</v>
      </c>
      <c r="AE6" s="5">
        <v>1960</v>
      </c>
      <c r="AF6" s="5">
        <v>1961</v>
      </c>
      <c r="AG6" s="5">
        <v>1962</v>
      </c>
      <c r="AH6" s="5">
        <v>1963</v>
      </c>
      <c r="AI6" s="5">
        <v>1964</v>
      </c>
      <c r="AJ6" s="5">
        <v>1965</v>
      </c>
      <c r="AK6" s="5">
        <v>1966</v>
      </c>
      <c r="AL6" s="5">
        <v>1967</v>
      </c>
      <c r="AM6" s="5">
        <v>1968</v>
      </c>
      <c r="AN6" s="5">
        <v>1969</v>
      </c>
      <c r="AO6" s="5">
        <v>1970</v>
      </c>
      <c r="AP6" s="5">
        <v>1971</v>
      </c>
      <c r="AQ6" s="5">
        <v>1972</v>
      </c>
      <c r="AR6" s="5">
        <v>1973</v>
      </c>
      <c r="AS6" s="5">
        <v>1974</v>
      </c>
      <c r="AT6" s="5">
        <v>1975</v>
      </c>
      <c r="AU6" s="5">
        <v>1976</v>
      </c>
      <c r="AV6" s="5">
        <v>1977</v>
      </c>
      <c r="AW6" s="5">
        <v>1978</v>
      </c>
      <c r="AX6" s="5">
        <v>1979</v>
      </c>
      <c r="AY6" s="5">
        <v>1980</v>
      </c>
      <c r="AZ6" s="5">
        <v>1981</v>
      </c>
      <c r="BA6" s="5">
        <v>1982</v>
      </c>
      <c r="BB6" s="5">
        <v>1983</v>
      </c>
      <c r="BC6" s="5">
        <v>1984</v>
      </c>
      <c r="BD6" s="5">
        <v>1985</v>
      </c>
      <c r="BE6" s="5">
        <v>1986</v>
      </c>
      <c r="BF6" s="5">
        <v>1987</v>
      </c>
      <c r="BG6" s="5">
        <v>1988</v>
      </c>
      <c r="BH6" s="5">
        <v>1989</v>
      </c>
      <c r="BI6" s="5">
        <v>1990</v>
      </c>
      <c r="BJ6" s="5">
        <v>1991</v>
      </c>
      <c r="BK6" s="5">
        <v>1992</v>
      </c>
      <c r="BL6" s="5">
        <v>1993</v>
      </c>
      <c r="BM6" s="5">
        <v>1994</v>
      </c>
      <c r="BN6" s="5">
        <v>1995</v>
      </c>
      <c r="BO6" s="5">
        <v>1996</v>
      </c>
      <c r="BP6" s="5">
        <v>1997</v>
      </c>
      <c r="BQ6" s="5">
        <v>1998</v>
      </c>
      <c r="BR6" s="5">
        <v>1999</v>
      </c>
      <c r="BS6" s="5">
        <v>2000</v>
      </c>
      <c r="BT6" s="5">
        <v>2001</v>
      </c>
      <c r="BU6" s="5">
        <v>2002</v>
      </c>
      <c r="BV6" s="5">
        <v>2003</v>
      </c>
      <c r="BW6" s="5">
        <v>2004</v>
      </c>
      <c r="BX6" s="5">
        <v>2005</v>
      </c>
      <c r="BY6" s="5">
        <v>2006</v>
      </c>
      <c r="BZ6" s="5">
        <v>2007</v>
      </c>
      <c r="CA6" s="5">
        <v>2008</v>
      </c>
      <c r="CB6" s="5">
        <v>2009</v>
      </c>
      <c r="CC6" s="5">
        <v>2010</v>
      </c>
      <c r="CD6" s="5">
        <v>2011</v>
      </c>
      <c r="CE6" s="5">
        <v>2012</v>
      </c>
      <c r="CF6" s="5">
        <v>2013</v>
      </c>
      <c r="CG6" s="5">
        <v>2014</v>
      </c>
      <c r="CH6" s="5">
        <v>2015</v>
      </c>
      <c r="CI6" s="5">
        <v>2016</v>
      </c>
      <c r="CJ6" s="5">
        <v>2017</v>
      </c>
      <c r="CK6" s="18" t="s">
        <v>188</v>
      </c>
      <c r="CL6" s="18" t="s">
        <v>87</v>
      </c>
      <c r="CM6" s="18" t="s">
        <v>190</v>
      </c>
      <c r="CN6" s="18" t="s">
        <v>167</v>
      </c>
      <c r="CO6" s="18" t="s">
        <v>199</v>
      </c>
      <c r="CP6" s="18" t="s">
        <v>181</v>
      </c>
      <c r="CQ6" s="18" t="s">
        <v>182</v>
      </c>
      <c r="CR6" s="18" t="s">
        <v>176</v>
      </c>
      <c r="CS6" s="18" t="s">
        <v>177</v>
      </c>
      <c r="CT6" s="18" t="s">
        <v>178</v>
      </c>
      <c r="CU6" s="18" t="s">
        <v>179</v>
      </c>
      <c r="CV6" s="18" t="s">
        <v>180</v>
      </c>
      <c r="CW6" s="18" t="s">
        <v>201</v>
      </c>
      <c r="CX6" s="18" t="s">
        <v>183</v>
      </c>
      <c r="CY6" s="18" t="s">
        <v>202</v>
      </c>
    </row>
    <row r="7" spans="1:103" ht="12.75">
      <c r="A7" s="5" t="s">
        <v>2</v>
      </c>
      <c r="B7" s="5"/>
      <c r="C7" s="25"/>
      <c r="D7" s="25">
        <v>0</v>
      </c>
      <c r="E7" s="25">
        <v>0</v>
      </c>
      <c r="F7" s="25">
        <v>0</v>
      </c>
      <c r="G7" s="25">
        <v>0</v>
      </c>
      <c r="H7" s="25">
        <v>0</v>
      </c>
      <c r="I7" s="25">
        <v>0</v>
      </c>
      <c r="J7" s="25">
        <v>0</v>
      </c>
      <c r="K7" s="25">
        <v>0</v>
      </c>
      <c r="L7" s="25">
        <v>0</v>
      </c>
      <c r="M7" s="25">
        <v>0</v>
      </c>
      <c r="N7" s="25">
        <v>0</v>
      </c>
      <c r="O7" s="25">
        <v>0</v>
      </c>
      <c r="P7" s="25">
        <v>0</v>
      </c>
      <c r="Q7" s="25">
        <v>0</v>
      </c>
      <c r="R7" s="25"/>
      <c r="S7" s="25">
        <v>0</v>
      </c>
      <c r="T7" s="25">
        <v>0</v>
      </c>
      <c r="U7" s="25">
        <v>0</v>
      </c>
      <c r="V7" s="25">
        <v>0</v>
      </c>
      <c r="W7" s="25">
        <v>0</v>
      </c>
      <c r="X7" s="25">
        <v>0</v>
      </c>
      <c r="Y7" s="25">
        <v>0</v>
      </c>
      <c r="Z7" s="25">
        <v>0</v>
      </c>
      <c r="AA7" s="25">
        <v>0</v>
      </c>
      <c r="AB7" s="25">
        <v>0</v>
      </c>
      <c r="AC7" s="25">
        <v>0</v>
      </c>
      <c r="AD7" s="25">
        <v>0</v>
      </c>
      <c r="AE7" s="25">
        <v>0</v>
      </c>
      <c r="AF7" s="25">
        <v>0</v>
      </c>
      <c r="AG7" s="25">
        <v>0</v>
      </c>
      <c r="AH7" s="25">
        <v>0</v>
      </c>
      <c r="AI7" s="25">
        <v>0</v>
      </c>
      <c r="AJ7" s="25">
        <v>0</v>
      </c>
      <c r="AK7" s="25">
        <v>0</v>
      </c>
      <c r="AL7" s="25">
        <v>0</v>
      </c>
      <c r="AM7" s="25">
        <v>0</v>
      </c>
      <c r="AN7" s="25">
        <v>0</v>
      </c>
      <c r="AO7" s="25">
        <v>0</v>
      </c>
      <c r="AP7" s="25">
        <v>0</v>
      </c>
      <c r="AQ7" s="25">
        <v>0</v>
      </c>
      <c r="AR7" s="25">
        <v>0</v>
      </c>
      <c r="AS7" s="25">
        <v>0</v>
      </c>
      <c r="AT7" s="25">
        <v>0</v>
      </c>
      <c r="AU7" s="25">
        <v>0</v>
      </c>
      <c r="AV7" s="25">
        <v>0</v>
      </c>
      <c r="AW7" s="25">
        <v>0</v>
      </c>
      <c r="AX7" s="25">
        <v>0</v>
      </c>
      <c r="AY7" s="25">
        <v>0</v>
      </c>
      <c r="AZ7" s="25">
        <v>0</v>
      </c>
      <c r="BA7" s="25">
        <v>0</v>
      </c>
      <c r="BB7" s="25">
        <v>0</v>
      </c>
      <c r="BC7" s="25">
        <v>0</v>
      </c>
      <c r="BD7" s="2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5">
        <v>0</v>
      </c>
      <c r="BX7" s="5">
        <v>0</v>
      </c>
      <c r="BY7" s="5">
        <v>0</v>
      </c>
      <c r="BZ7" s="5">
        <v>0</v>
      </c>
      <c r="CA7" s="5">
        <v>0</v>
      </c>
      <c r="CB7" s="5">
        <v>0</v>
      </c>
      <c r="CC7" s="5">
        <v>0</v>
      </c>
      <c r="CD7" s="5">
        <v>0</v>
      </c>
      <c r="CE7" s="5">
        <v>0</v>
      </c>
      <c r="CF7" s="5">
        <v>0</v>
      </c>
      <c r="CG7" s="5">
        <v>0</v>
      </c>
      <c r="CH7" s="5">
        <v>0</v>
      </c>
      <c r="CI7" s="5">
        <v>0</v>
      </c>
      <c r="CJ7" s="5">
        <v>0</v>
      </c>
      <c r="CK7" s="28">
        <f>AVERAGE(BE7:CI7)</f>
        <v>0</v>
      </c>
      <c r="CL7" s="6">
        <f t="shared" ref="CL7:CL18" si="0">AVERAGE(C7:BD7)</f>
        <v>0</v>
      </c>
      <c r="CM7" s="30">
        <f>AVERAGE(C7:CI7)</f>
        <v>0</v>
      </c>
      <c r="CN7" s="58">
        <f>AVERAGE(AY7:BR7)</f>
        <v>0</v>
      </c>
      <c r="CO7" s="58">
        <f>AVERAGE(BS7:CI7)</f>
        <v>0</v>
      </c>
      <c r="CP7" s="29">
        <f>AVERAGE(AU7:AY7)</f>
        <v>0</v>
      </c>
      <c r="CQ7" s="29">
        <f>AVERAGE(AZ7:BD7)</f>
        <v>0</v>
      </c>
      <c r="CR7" s="58">
        <f t="shared" ref="CR7:CR18" si="1">AVERAGE(BE7:BI7)</f>
        <v>0</v>
      </c>
      <c r="CS7" s="58">
        <f t="shared" ref="CS7:CS18" si="2">AVERAGE(BJ7:BN7)</f>
        <v>0</v>
      </c>
      <c r="CT7" s="58">
        <f t="shared" ref="CT7:CT18" si="3">AVERAGE(BO7:BS7)</f>
        <v>0</v>
      </c>
      <c r="CU7" s="58">
        <f t="shared" ref="CU7:CU18" si="4">AVERAGE(BT7:BX7)</f>
        <v>0</v>
      </c>
      <c r="CV7" s="58">
        <f t="shared" ref="CV7:CV18" si="5">AVERAGE(BY7:CC7)</f>
        <v>0</v>
      </c>
      <c r="CW7" s="58">
        <f>AVERAGE(CD7:CI7)</f>
        <v>0</v>
      </c>
    </row>
    <row r="8" spans="1:103" ht="12.75">
      <c r="A8" s="5" t="s">
        <v>3</v>
      </c>
      <c r="B8" s="5"/>
      <c r="C8" s="25"/>
      <c r="D8" s="25">
        <v>0</v>
      </c>
      <c r="E8" s="25">
        <v>0</v>
      </c>
      <c r="F8" s="25">
        <v>0</v>
      </c>
      <c r="G8" s="25">
        <v>0</v>
      </c>
      <c r="H8" s="25">
        <v>0</v>
      </c>
      <c r="I8" s="25">
        <v>0</v>
      </c>
      <c r="J8" s="25">
        <v>0</v>
      </c>
      <c r="K8" s="25">
        <v>0</v>
      </c>
      <c r="L8" s="25">
        <v>0</v>
      </c>
      <c r="M8" s="25">
        <v>0</v>
      </c>
      <c r="N8" s="25">
        <v>0</v>
      </c>
      <c r="O8" s="25">
        <v>0</v>
      </c>
      <c r="P8" s="25">
        <v>0</v>
      </c>
      <c r="Q8" s="25">
        <v>0</v>
      </c>
      <c r="R8" s="25"/>
      <c r="S8" s="25">
        <v>0</v>
      </c>
      <c r="T8" s="25">
        <v>0</v>
      </c>
      <c r="U8" s="25">
        <v>0</v>
      </c>
      <c r="V8" s="25">
        <v>0</v>
      </c>
      <c r="W8" s="25">
        <v>0</v>
      </c>
      <c r="X8" s="25">
        <v>0</v>
      </c>
      <c r="Y8" s="25">
        <v>0</v>
      </c>
      <c r="Z8" s="25">
        <v>0</v>
      </c>
      <c r="AA8" s="25">
        <v>0</v>
      </c>
      <c r="AB8" s="25">
        <v>0</v>
      </c>
      <c r="AC8" s="25">
        <v>0</v>
      </c>
      <c r="AD8" s="25">
        <v>0</v>
      </c>
      <c r="AE8" s="25">
        <v>0</v>
      </c>
      <c r="AF8" s="25">
        <v>0</v>
      </c>
      <c r="AG8" s="25">
        <v>0</v>
      </c>
      <c r="AH8" s="25">
        <v>0</v>
      </c>
      <c r="AI8" s="25">
        <v>0</v>
      </c>
      <c r="AJ8" s="25">
        <v>0</v>
      </c>
      <c r="AK8" s="25">
        <v>0</v>
      </c>
      <c r="AL8" s="25">
        <v>0</v>
      </c>
      <c r="AM8" s="25">
        <v>0</v>
      </c>
      <c r="AN8" s="25">
        <v>0</v>
      </c>
      <c r="AO8" s="25">
        <v>0</v>
      </c>
      <c r="AP8" s="25">
        <v>0</v>
      </c>
      <c r="AQ8" s="25">
        <v>0</v>
      </c>
      <c r="AR8" s="25">
        <v>0</v>
      </c>
      <c r="AS8" s="25">
        <v>0</v>
      </c>
      <c r="AT8" s="25">
        <v>0</v>
      </c>
      <c r="AU8" s="25">
        <v>0</v>
      </c>
      <c r="AV8" s="25">
        <v>0</v>
      </c>
      <c r="AW8" s="25">
        <v>0</v>
      </c>
      <c r="AX8" s="25">
        <v>0</v>
      </c>
      <c r="AY8" s="25">
        <v>0</v>
      </c>
      <c r="AZ8" s="25">
        <v>0</v>
      </c>
      <c r="BA8" s="25">
        <v>0</v>
      </c>
      <c r="BB8" s="25">
        <v>0</v>
      </c>
      <c r="BC8" s="25">
        <v>0</v>
      </c>
      <c r="BD8" s="25">
        <v>0</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5">
        <v>0</v>
      </c>
      <c r="BX8" s="5">
        <v>0</v>
      </c>
      <c r="BY8" s="5">
        <v>0</v>
      </c>
      <c r="BZ8" s="5">
        <v>0</v>
      </c>
      <c r="CA8" s="5">
        <v>0</v>
      </c>
      <c r="CB8" s="5">
        <v>0</v>
      </c>
      <c r="CC8" s="5">
        <v>0</v>
      </c>
      <c r="CD8" s="5">
        <v>0</v>
      </c>
      <c r="CE8" s="5">
        <v>0</v>
      </c>
      <c r="CF8" s="5">
        <v>0</v>
      </c>
      <c r="CG8" s="5">
        <v>0</v>
      </c>
      <c r="CH8" s="5">
        <v>0</v>
      </c>
      <c r="CI8" s="5">
        <v>0</v>
      </c>
      <c r="CJ8" s="5">
        <v>0</v>
      </c>
      <c r="CK8" s="28">
        <f t="shared" ref="CK8:CK18" si="6">AVERAGE(BE8:CI8)</f>
        <v>0</v>
      </c>
      <c r="CL8" s="6">
        <f t="shared" si="0"/>
        <v>0</v>
      </c>
      <c r="CM8" s="30">
        <f t="shared" ref="CM8:CM18" si="7">AVERAGE(C8:CI8)</f>
        <v>0</v>
      </c>
      <c r="CN8" s="58">
        <f t="shared" ref="CN8:CN18" si="8">AVERAGE(AY8:BR8)</f>
        <v>0</v>
      </c>
      <c r="CO8" s="58">
        <f t="shared" ref="CO8:CO18" si="9">AVERAGE(BS8:CI8)</f>
        <v>0</v>
      </c>
      <c r="CP8" s="29">
        <f t="shared" ref="CP8:CP18" si="10">AVERAGE(AU8:AY8)</f>
        <v>0</v>
      </c>
      <c r="CQ8" s="29">
        <f t="shared" ref="CQ8:CQ18" si="11">AVERAGE(AZ8:BD8)</f>
        <v>0</v>
      </c>
      <c r="CR8" s="58">
        <f t="shared" si="1"/>
        <v>0</v>
      </c>
      <c r="CS8" s="58">
        <f t="shared" si="2"/>
        <v>0</v>
      </c>
      <c r="CT8" s="58">
        <f t="shared" si="3"/>
        <v>0</v>
      </c>
      <c r="CU8" s="58">
        <f t="shared" si="4"/>
        <v>0</v>
      </c>
      <c r="CV8" s="58">
        <f t="shared" si="5"/>
        <v>0</v>
      </c>
      <c r="CW8" s="58">
        <f t="shared" ref="CW8:CW18" si="12">AVERAGE(CD8:CI8)</f>
        <v>0</v>
      </c>
    </row>
    <row r="9" spans="1:103" ht="12.75">
      <c r="A9" s="5" t="s">
        <v>4</v>
      </c>
      <c r="B9" s="5"/>
      <c r="C9" s="25"/>
      <c r="D9" s="25">
        <v>0</v>
      </c>
      <c r="E9" s="25">
        <v>0</v>
      </c>
      <c r="F9" s="25">
        <v>0</v>
      </c>
      <c r="G9" s="25">
        <v>0</v>
      </c>
      <c r="H9" s="25">
        <v>0</v>
      </c>
      <c r="I9" s="25">
        <v>0</v>
      </c>
      <c r="J9" s="25">
        <v>0</v>
      </c>
      <c r="K9" s="25">
        <v>0</v>
      </c>
      <c r="L9" s="25">
        <v>0</v>
      </c>
      <c r="M9" s="25">
        <v>0</v>
      </c>
      <c r="N9" s="25">
        <v>0</v>
      </c>
      <c r="O9" s="25">
        <v>1</v>
      </c>
      <c r="P9" s="25">
        <v>0</v>
      </c>
      <c r="Q9" s="25">
        <v>0</v>
      </c>
      <c r="R9" s="25">
        <v>0</v>
      </c>
      <c r="S9" s="25">
        <v>0</v>
      </c>
      <c r="T9" s="25">
        <v>2</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5">
        <v>0</v>
      </c>
      <c r="BX9" s="5">
        <v>0</v>
      </c>
      <c r="BY9" s="5">
        <v>0</v>
      </c>
      <c r="BZ9" s="5">
        <v>0</v>
      </c>
      <c r="CA9" s="5">
        <v>0</v>
      </c>
      <c r="CB9" s="5">
        <v>0</v>
      </c>
      <c r="CC9" s="5">
        <v>0</v>
      </c>
      <c r="CD9" s="5">
        <v>0</v>
      </c>
      <c r="CE9" s="5">
        <v>0</v>
      </c>
      <c r="CF9" s="5">
        <v>0</v>
      </c>
      <c r="CG9" s="5">
        <v>0</v>
      </c>
      <c r="CH9" s="5">
        <v>0</v>
      </c>
      <c r="CI9" s="5">
        <v>0</v>
      </c>
      <c r="CJ9" s="5">
        <v>0</v>
      </c>
      <c r="CK9" s="28">
        <f t="shared" si="6"/>
        <v>0</v>
      </c>
      <c r="CL9" s="6">
        <f t="shared" si="0"/>
        <v>5.6603773584905662E-2</v>
      </c>
      <c r="CM9" s="30">
        <f t="shared" si="7"/>
        <v>3.5714285714285712E-2</v>
      </c>
      <c r="CN9" s="58">
        <f t="shared" si="8"/>
        <v>0</v>
      </c>
      <c r="CO9" s="58">
        <f t="shared" si="9"/>
        <v>0</v>
      </c>
      <c r="CP9" s="29">
        <f t="shared" si="10"/>
        <v>0</v>
      </c>
      <c r="CQ9" s="29">
        <f t="shared" si="11"/>
        <v>0</v>
      </c>
      <c r="CR9" s="58">
        <f t="shared" si="1"/>
        <v>0</v>
      </c>
      <c r="CS9" s="58">
        <f t="shared" si="2"/>
        <v>0</v>
      </c>
      <c r="CT9" s="58">
        <f t="shared" si="3"/>
        <v>0</v>
      </c>
      <c r="CU9" s="58">
        <f t="shared" si="4"/>
        <v>0</v>
      </c>
      <c r="CV9" s="58">
        <f t="shared" si="5"/>
        <v>0</v>
      </c>
      <c r="CW9" s="58">
        <f t="shared" si="12"/>
        <v>0</v>
      </c>
    </row>
    <row r="10" spans="1:103" ht="12.75">
      <c r="A10" s="5" t="s">
        <v>5</v>
      </c>
      <c r="B10" s="5"/>
      <c r="C10" s="25">
        <v>0</v>
      </c>
      <c r="D10" s="25">
        <v>0</v>
      </c>
      <c r="E10" s="25">
        <v>0</v>
      </c>
      <c r="F10" s="25">
        <v>0</v>
      </c>
      <c r="G10" s="25">
        <v>0</v>
      </c>
      <c r="H10" s="25">
        <v>5</v>
      </c>
      <c r="I10" s="25">
        <v>0</v>
      </c>
      <c r="J10" s="25">
        <v>0</v>
      </c>
      <c r="K10" s="25">
        <v>0</v>
      </c>
      <c r="L10" s="25">
        <v>3</v>
      </c>
      <c r="M10" s="25">
        <v>3</v>
      </c>
      <c r="N10" s="25">
        <v>0</v>
      </c>
      <c r="O10" s="25">
        <v>1</v>
      </c>
      <c r="P10" s="25">
        <v>2</v>
      </c>
      <c r="Q10" s="25">
        <v>0</v>
      </c>
      <c r="R10" s="25">
        <v>0</v>
      </c>
      <c r="S10" s="25">
        <v>2</v>
      </c>
      <c r="T10" s="25">
        <v>0</v>
      </c>
      <c r="U10" s="25">
        <v>0</v>
      </c>
      <c r="V10" s="25">
        <v>1</v>
      </c>
      <c r="W10" s="25">
        <v>0</v>
      </c>
      <c r="X10" s="25">
        <v>0</v>
      </c>
      <c r="Y10" s="25">
        <v>2</v>
      </c>
      <c r="Z10" s="25">
        <v>0</v>
      </c>
      <c r="AA10" s="25">
        <v>0</v>
      </c>
      <c r="AB10" s="25">
        <v>0</v>
      </c>
      <c r="AC10" s="25">
        <v>2</v>
      </c>
      <c r="AD10" s="25">
        <v>1</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1</v>
      </c>
      <c r="AW10" s="25">
        <v>0</v>
      </c>
      <c r="AX10" s="25">
        <v>0</v>
      </c>
      <c r="AY10" s="25">
        <v>0</v>
      </c>
      <c r="AZ10" s="25">
        <v>0</v>
      </c>
      <c r="BA10" s="25">
        <v>0</v>
      </c>
      <c r="BB10" s="25">
        <v>0</v>
      </c>
      <c r="BC10" s="25">
        <v>0</v>
      </c>
      <c r="BD10" s="25">
        <v>0</v>
      </c>
      <c r="BE10" s="5">
        <v>0</v>
      </c>
      <c r="BF10" s="5">
        <v>0</v>
      </c>
      <c r="BG10" s="5">
        <v>1</v>
      </c>
      <c r="BH10" s="5">
        <v>0</v>
      </c>
      <c r="BI10" s="5">
        <v>1</v>
      </c>
      <c r="BJ10" s="5">
        <v>0</v>
      </c>
      <c r="BK10" s="5">
        <v>0</v>
      </c>
      <c r="BL10" s="5">
        <v>0</v>
      </c>
      <c r="BM10" s="5">
        <v>1</v>
      </c>
      <c r="BN10" s="5">
        <v>0</v>
      </c>
      <c r="BO10" s="5">
        <v>0</v>
      </c>
      <c r="BP10" s="5">
        <v>0</v>
      </c>
      <c r="BQ10" s="5">
        <v>0</v>
      </c>
      <c r="BR10" s="5">
        <v>0</v>
      </c>
      <c r="BS10" s="5">
        <v>0</v>
      </c>
      <c r="BT10" s="5">
        <v>0</v>
      </c>
      <c r="BU10" s="5">
        <v>0</v>
      </c>
      <c r="BV10" s="5">
        <v>0</v>
      </c>
      <c r="BW10" s="5">
        <v>0</v>
      </c>
      <c r="BX10" s="5">
        <v>2</v>
      </c>
      <c r="BY10" s="5">
        <v>0</v>
      </c>
      <c r="BZ10" s="5">
        <v>0</v>
      </c>
      <c r="CA10" s="5">
        <v>0</v>
      </c>
      <c r="CB10" s="5">
        <v>0</v>
      </c>
      <c r="CC10" s="5">
        <v>0</v>
      </c>
      <c r="CD10" s="5">
        <v>0</v>
      </c>
      <c r="CE10" s="5">
        <v>0</v>
      </c>
      <c r="CF10" s="5">
        <v>0</v>
      </c>
      <c r="CG10" s="5">
        <v>0</v>
      </c>
      <c r="CH10" s="5">
        <v>0</v>
      </c>
      <c r="CI10" s="5">
        <v>0</v>
      </c>
      <c r="CJ10" s="5">
        <v>0</v>
      </c>
      <c r="CK10" s="28">
        <f t="shared" si="6"/>
        <v>0.16129032258064516</v>
      </c>
      <c r="CL10" s="6">
        <f t="shared" si="0"/>
        <v>0.42592592592592593</v>
      </c>
      <c r="CM10" s="30">
        <f t="shared" si="7"/>
        <v>0.32941176470588235</v>
      </c>
      <c r="CN10" s="58">
        <f t="shared" si="8"/>
        <v>0.15</v>
      </c>
      <c r="CO10" s="58">
        <f t="shared" si="9"/>
        <v>0.11764705882352941</v>
      </c>
      <c r="CP10" s="29">
        <f t="shared" si="10"/>
        <v>0.2</v>
      </c>
      <c r="CQ10" s="29">
        <f t="shared" si="11"/>
        <v>0</v>
      </c>
      <c r="CR10" s="58">
        <f t="shared" si="1"/>
        <v>0.4</v>
      </c>
      <c r="CS10" s="58">
        <f t="shared" si="2"/>
        <v>0.2</v>
      </c>
      <c r="CT10" s="58">
        <f t="shared" si="3"/>
        <v>0</v>
      </c>
      <c r="CU10" s="58">
        <f t="shared" si="4"/>
        <v>0.4</v>
      </c>
      <c r="CV10" s="58">
        <f t="shared" si="5"/>
        <v>0</v>
      </c>
      <c r="CW10" s="58">
        <f t="shared" si="12"/>
        <v>0</v>
      </c>
    </row>
    <row r="11" spans="1:103" ht="12.75">
      <c r="A11" s="5" t="s">
        <v>6</v>
      </c>
      <c r="B11" s="5"/>
      <c r="C11" s="25">
        <v>6</v>
      </c>
      <c r="D11" s="25">
        <v>4</v>
      </c>
      <c r="E11" s="25">
        <v>8</v>
      </c>
      <c r="F11" s="25">
        <v>7</v>
      </c>
      <c r="G11" s="25">
        <v>7</v>
      </c>
      <c r="H11" s="25">
        <v>1</v>
      </c>
      <c r="I11" s="25">
        <v>4</v>
      </c>
      <c r="J11" s="25">
        <v>4</v>
      </c>
      <c r="K11" s="25">
        <v>8</v>
      </c>
      <c r="L11" s="25">
        <v>4</v>
      </c>
      <c r="M11" s="25">
        <v>3</v>
      </c>
      <c r="N11" s="25">
        <v>13</v>
      </c>
      <c r="O11" s="25">
        <v>16</v>
      </c>
      <c r="P11" s="25">
        <v>9</v>
      </c>
      <c r="Q11" s="25">
        <v>3</v>
      </c>
      <c r="R11" s="25">
        <v>5</v>
      </c>
      <c r="S11" s="25">
        <v>1</v>
      </c>
      <c r="T11" s="25">
        <v>3</v>
      </c>
      <c r="U11" s="25">
        <v>1</v>
      </c>
      <c r="V11" s="25">
        <v>7</v>
      </c>
      <c r="W11" s="25">
        <v>4</v>
      </c>
      <c r="X11" s="25">
        <v>4</v>
      </c>
      <c r="Y11" s="25">
        <v>0</v>
      </c>
      <c r="Z11" s="25">
        <v>1</v>
      </c>
      <c r="AA11" s="25">
        <v>1</v>
      </c>
      <c r="AB11" s="25">
        <v>2</v>
      </c>
      <c r="AC11" s="25">
        <v>4</v>
      </c>
      <c r="AD11" s="25">
        <v>6</v>
      </c>
      <c r="AE11" s="25">
        <v>0</v>
      </c>
      <c r="AF11" s="25">
        <v>0</v>
      </c>
      <c r="AG11" s="25">
        <v>0</v>
      </c>
      <c r="AH11" s="25">
        <v>2</v>
      </c>
      <c r="AI11" s="25">
        <v>5</v>
      </c>
      <c r="AJ11" s="25">
        <v>3</v>
      </c>
      <c r="AK11" s="25">
        <v>6</v>
      </c>
      <c r="AL11" s="25">
        <v>2</v>
      </c>
      <c r="AM11" s="25">
        <v>0</v>
      </c>
      <c r="AN11" s="25">
        <v>4</v>
      </c>
      <c r="AO11" s="25">
        <v>3</v>
      </c>
      <c r="AP11" s="25">
        <v>0</v>
      </c>
      <c r="AQ11" s="25">
        <v>1</v>
      </c>
      <c r="AR11" s="25">
        <v>1</v>
      </c>
      <c r="AS11" s="25">
        <v>2</v>
      </c>
      <c r="AT11" s="25">
        <v>1</v>
      </c>
      <c r="AU11" s="25">
        <v>1</v>
      </c>
      <c r="AV11" s="25">
        <v>7</v>
      </c>
      <c r="AW11" s="25">
        <v>0</v>
      </c>
      <c r="AX11" s="25">
        <v>2</v>
      </c>
      <c r="AY11" s="25">
        <v>0</v>
      </c>
      <c r="AZ11" s="25">
        <v>4</v>
      </c>
      <c r="BA11" s="25">
        <v>1</v>
      </c>
      <c r="BB11" s="25">
        <v>2</v>
      </c>
      <c r="BC11" s="25">
        <v>5</v>
      </c>
      <c r="BD11" s="25">
        <v>0</v>
      </c>
      <c r="BE11" s="5">
        <v>1</v>
      </c>
      <c r="BF11" s="5"/>
      <c r="BG11" s="5">
        <v>9</v>
      </c>
      <c r="BH11" s="5">
        <v>2</v>
      </c>
      <c r="BI11" s="5">
        <v>0</v>
      </c>
      <c r="BJ11" s="5">
        <v>0</v>
      </c>
      <c r="BK11" s="5">
        <v>5</v>
      </c>
      <c r="BL11" s="5">
        <v>2</v>
      </c>
      <c r="BM11" s="5">
        <v>1</v>
      </c>
      <c r="BN11" s="5">
        <v>1</v>
      </c>
      <c r="BO11" s="5">
        <v>0</v>
      </c>
      <c r="BP11" s="5">
        <v>0</v>
      </c>
      <c r="BQ11" s="5">
        <v>0</v>
      </c>
      <c r="BR11" s="5">
        <v>1</v>
      </c>
      <c r="BS11" s="5">
        <v>0</v>
      </c>
      <c r="BT11" s="5">
        <v>4</v>
      </c>
      <c r="BU11" s="5">
        <v>1</v>
      </c>
      <c r="BV11" s="5">
        <v>0</v>
      </c>
      <c r="BW11" s="5">
        <v>0</v>
      </c>
      <c r="BX11" s="5">
        <v>1</v>
      </c>
      <c r="BY11" s="5">
        <v>0</v>
      </c>
      <c r="BZ11" s="5">
        <v>0</v>
      </c>
      <c r="CA11" s="5">
        <v>1</v>
      </c>
      <c r="CB11" s="5">
        <v>4</v>
      </c>
      <c r="CC11" s="5">
        <v>0</v>
      </c>
      <c r="CD11" s="5">
        <v>0</v>
      </c>
      <c r="CE11" s="5">
        <v>4</v>
      </c>
      <c r="CF11" s="5">
        <v>1</v>
      </c>
      <c r="CG11" s="5">
        <v>1</v>
      </c>
      <c r="CH11" s="5">
        <v>3</v>
      </c>
      <c r="CI11" s="5">
        <v>0</v>
      </c>
      <c r="CJ11" s="5"/>
      <c r="CK11" s="28">
        <f t="shared" si="6"/>
        <v>1.4</v>
      </c>
      <c r="CL11" s="6">
        <f t="shared" si="0"/>
        <v>3.4814814814814814</v>
      </c>
      <c r="CM11" s="30">
        <f t="shared" si="7"/>
        <v>2.7380952380952381</v>
      </c>
      <c r="CN11" s="58">
        <f t="shared" si="8"/>
        <v>1.7894736842105263</v>
      </c>
      <c r="CO11" s="58">
        <f t="shared" si="9"/>
        <v>1.1764705882352942</v>
      </c>
      <c r="CP11" s="29">
        <f t="shared" si="10"/>
        <v>2</v>
      </c>
      <c r="CQ11" s="29">
        <f t="shared" si="11"/>
        <v>2.4</v>
      </c>
      <c r="CR11" s="58">
        <f t="shared" si="1"/>
        <v>3</v>
      </c>
      <c r="CS11" s="58">
        <f t="shared" si="2"/>
        <v>1.8</v>
      </c>
      <c r="CT11" s="58">
        <f t="shared" si="3"/>
        <v>0.2</v>
      </c>
      <c r="CU11" s="58">
        <f t="shared" si="4"/>
        <v>1.2</v>
      </c>
      <c r="CV11" s="58">
        <f t="shared" si="5"/>
        <v>1</v>
      </c>
      <c r="CW11" s="58">
        <f t="shared" si="12"/>
        <v>1.5</v>
      </c>
    </row>
    <row r="12" spans="1:103" ht="12.75">
      <c r="A12" s="5" t="s">
        <v>7</v>
      </c>
      <c r="B12" s="5"/>
      <c r="C12" s="25">
        <v>13</v>
      </c>
      <c r="D12" s="25">
        <v>17</v>
      </c>
      <c r="E12" s="25">
        <v>11</v>
      </c>
      <c r="F12" s="25">
        <v>12</v>
      </c>
      <c r="G12" s="25">
        <v>18</v>
      </c>
      <c r="H12" s="25">
        <v>17</v>
      </c>
      <c r="I12" s="25">
        <v>7</v>
      </c>
      <c r="J12" s="25">
        <v>7</v>
      </c>
      <c r="K12" s="25">
        <v>14</v>
      </c>
      <c r="L12" s="25">
        <v>21</v>
      </c>
      <c r="M12" s="25">
        <v>12</v>
      </c>
      <c r="N12" s="25">
        <v>9</v>
      </c>
      <c r="O12" s="25">
        <v>16</v>
      </c>
      <c r="P12" s="25">
        <v>22</v>
      </c>
      <c r="Q12" s="25">
        <v>13</v>
      </c>
      <c r="R12" s="25">
        <v>7</v>
      </c>
      <c r="S12" s="25">
        <v>10</v>
      </c>
      <c r="T12" s="25">
        <v>6</v>
      </c>
      <c r="U12" s="25">
        <v>10</v>
      </c>
      <c r="V12" s="25">
        <v>17</v>
      </c>
      <c r="W12" s="25">
        <v>10</v>
      </c>
      <c r="X12" s="25">
        <v>4</v>
      </c>
      <c r="Y12" s="25">
        <v>7</v>
      </c>
      <c r="Z12" s="25">
        <v>13</v>
      </c>
      <c r="AA12" s="25">
        <v>6</v>
      </c>
      <c r="AB12" s="25">
        <v>8</v>
      </c>
      <c r="AC12" s="25">
        <v>14</v>
      </c>
      <c r="AD12" s="25">
        <v>18</v>
      </c>
      <c r="AE12" s="25">
        <v>4</v>
      </c>
      <c r="AF12" s="25">
        <v>9</v>
      </c>
      <c r="AG12" s="25">
        <v>3</v>
      </c>
      <c r="AH12" s="25">
        <v>10</v>
      </c>
      <c r="AI12" s="25">
        <v>5</v>
      </c>
      <c r="AJ12" s="25">
        <v>11</v>
      </c>
      <c r="AK12" s="25">
        <v>9</v>
      </c>
      <c r="AL12" s="25">
        <v>13</v>
      </c>
      <c r="AM12" s="25">
        <v>3</v>
      </c>
      <c r="AN12" s="25">
        <v>20</v>
      </c>
      <c r="AO12" s="25">
        <v>9</v>
      </c>
      <c r="AP12" s="25">
        <v>2</v>
      </c>
      <c r="AQ12" s="25">
        <v>22</v>
      </c>
      <c r="AR12" s="25">
        <v>11</v>
      </c>
      <c r="AS12" s="25">
        <v>9</v>
      </c>
      <c r="AT12" s="25">
        <v>13</v>
      </c>
      <c r="AU12" s="25">
        <v>16</v>
      </c>
      <c r="AV12" s="25">
        <v>6</v>
      </c>
      <c r="AW12" s="25">
        <v>9</v>
      </c>
      <c r="AX12" s="25">
        <v>1</v>
      </c>
      <c r="AY12" s="25">
        <v>6</v>
      </c>
      <c r="AZ12" s="25">
        <v>4</v>
      </c>
      <c r="BA12" s="25">
        <v>10</v>
      </c>
      <c r="BB12" s="25">
        <v>9</v>
      </c>
      <c r="BC12" s="25">
        <v>9</v>
      </c>
      <c r="BD12" s="25">
        <v>0</v>
      </c>
      <c r="BE12" s="5">
        <v>5</v>
      </c>
      <c r="BF12" s="5"/>
      <c r="BG12" s="5">
        <v>3</v>
      </c>
      <c r="BH12" s="5">
        <v>2</v>
      </c>
      <c r="BI12" s="5">
        <v>6</v>
      </c>
      <c r="BJ12" s="5">
        <v>12</v>
      </c>
      <c r="BK12" s="5">
        <v>9</v>
      </c>
      <c r="BL12" s="5">
        <v>4</v>
      </c>
      <c r="BM12" s="5">
        <v>9</v>
      </c>
      <c r="BN12" s="5">
        <v>4</v>
      </c>
      <c r="BO12" s="5">
        <v>10</v>
      </c>
      <c r="BP12" s="5">
        <v>6</v>
      </c>
      <c r="BQ12" s="5">
        <v>3</v>
      </c>
      <c r="BR12" s="5">
        <v>4</v>
      </c>
      <c r="BS12" s="5">
        <v>2</v>
      </c>
      <c r="BT12" s="5">
        <v>7</v>
      </c>
      <c r="BU12" s="5">
        <v>2</v>
      </c>
      <c r="BV12" s="5">
        <v>2</v>
      </c>
      <c r="BW12" s="5">
        <v>4</v>
      </c>
      <c r="BX12" s="5">
        <v>6</v>
      </c>
      <c r="BY12" s="5">
        <v>6</v>
      </c>
      <c r="BZ12" s="5">
        <v>9</v>
      </c>
      <c r="CA12" s="5">
        <v>7</v>
      </c>
      <c r="CB12" s="5">
        <v>14</v>
      </c>
      <c r="CC12" s="5">
        <v>4</v>
      </c>
      <c r="CD12" s="5">
        <v>1</v>
      </c>
      <c r="CE12" s="5">
        <v>7</v>
      </c>
      <c r="CF12" s="5">
        <v>3</v>
      </c>
      <c r="CG12" s="5">
        <v>0</v>
      </c>
      <c r="CH12" s="5">
        <v>5</v>
      </c>
      <c r="CI12" s="5">
        <v>1</v>
      </c>
      <c r="CJ12" s="5"/>
      <c r="CK12" s="28">
        <f t="shared" si="6"/>
        <v>5.2333333333333334</v>
      </c>
      <c r="CL12" s="6">
        <f t="shared" si="0"/>
        <v>10.407407407407407</v>
      </c>
      <c r="CM12" s="30">
        <f t="shared" si="7"/>
        <v>8.5595238095238102</v>
      </c>
      <c r="CN12" s="58">
        <f t="shared" si="8"/>
        <v>6.0526315789473681</v>
      </c>
      <c r="CO12" s="58">
        <f t="shared" si="9"/>
        <v>4.7058823529411766</v>
      </c>
      <c r="CP12" s="29">
        <f t="shared" si="10"/>
        <v>7.6</v>
      </c>
      <c r="CQ12" s="29">
        <f t="shared" si="11"/>
        <v>6.4</v>
      </c>
      <c r="CR12" s="58">
        <f t="shared" si="1"/>
        <v>4</v>
      </c>
      <c r="CS12" s="58">
        <f t="shared" si="2"/>
        <v>7.6</v>
      </c>
      <c r="CT12" s="58">
        <f t="shared" si="3"/>
        <v>5</v>
      </c>
      <c r="CU12" s="58">
        <f t="shared" si="4"/>
        <v>4.2</v>
      </c>
      <c r="CV12" s="58">
        <f t="shared" si="5"/>
        <v>8</v>
      </c>
      <c r="CW12" s="58">
        <f t="shared" si="12"/>
        <v>2.8333333333333335</v>
      </c>
    </row>
    <row r="13" spans="1:103" ht="12.75">
      <c r="A13" s="5" t="s">
        <v>8</v>
      </c>
      <c r="B13" s="5"/>
      <c r="C13" s="25">
        <v>18</v>
      </c>
      <c r="D13" s="25">
        <v>13</v>
      </c>
      <c r="E13" s="25">
        <v>20</v>
      </c>
      <c r="F13" s="25">
        <v>13</v>
      </c>
      <c r="G13" s="25">
        <v>15</v>
      </c>
      <c r="H13" s="25">
        <v>19</v>
      </c>
      <c r="I13" s="25">
        <v>13</v>
      </c>
      <c r="J13" s="25">
        <v>18</v>
      </c>
      <c r="K13" s="25">
        <v>17</v>
      </c>
      <c r="L13" s="25">
        <v>16</v>
      </c>
      <c r="M13" s="25">
        <v>10</v>
      </c>
      <c r="N13" s="25">
        <v>19</v>
      </c>
      <c r="O13" s="25">
        <v>15</v>
      </c>
      <c r="P13" s="25">
        <v>21</v>
      </c>
      <c r="Q13" s="25">
        <v>10</v>
      </c>
      <c r="R13" s="25">
        <v>8</v>
      </c>
      <c r="S13" s="25">
        <v>3</v>
      </c>
      <c r="T13" s="25">
        <v>4</v>
      </c>
      <c r="U13" s="25">
        <v>13</v>
      </c>
      <c r="V13" s="25">
        <v>13</v>
      </c>
      <c r="W13" s="25">
        <v>17</v>
      </c>
      <c r="X13" s="25">
        <v>16</v>
      </c>
      <c r="Y13" s="25">
        <v>11</v>
      </c>
      <c r="Z13" s="25">
        <v>14</v>
      </c>
      <c r="AA13" s="25">
        <v>10</v>
      </c>
      <c r="AB13" s="25">
        <v>15</v>
      </c>
      <c r="AC13" s="25">
        <v>13</v>
      </c>
      <c r="AD13" s="25">
        <v>10</v>
      </c>
      <c r="AE13" s="25">
        <v>13</v>
      </c>
      <c r="AF13" s="25">
        <v>12</v>
      </c>
      <c r="AG13" s="25">
        <v>9</v>
      </c>
      <c r="AH13" s="25">
        <v>9</v>
      </c>
      <c r="AI13" s="25">
        <v>2</v>
      </c>
      <c r="AJ13" s="25">
        <v>17</v>
      </c>
      <c r="AK13" s="25">
        <v>10</v>
      </c>
      <c r="AL13" s="25">
        <v>15</v>
      </c>
      <c r="AM13" s="25">
        <v>13</v>
      </c>
      <c r="AN13" s="25">
        <v>19</v>
      </c>
      <c r="AO13" s="25">
        <v>7</v>
      </c>
      <c r="AP13" s="25">
        <v>7</v>
      </c>
      <c r="AQ13" s="25">
        <v>7</v>
      </c>
      <c r="AR13" s="25">
        <v>14</v>
      </c>
      <c r="AS13" s="25">
        <v>6</v>
      </c>
      <c r="AT13" s="25">
        <v>18</v>
      </c>
      <c r="AU13" s="25">
        <v>7</v>
      </c>
      <c r="AV13" s="25">
        <v>9</v>
      </c>
      <c r="AW13" s="25">
        <v>8</v>
      </c>
      <c r="AX13" s="25">
        <v>10</v>
      </c>
      <c r="AY13" s="25">
        <v>11</v>
      </c>
      <c r="AZ13" s="25">
        <v>11</v>
      </c>
      <c r="BA13" s="25">
        <v>14</v>
      </c>
      <c r="BB13" s="25">
        <v>16</v>
      </c>
      <c r="BC13" s="25">
        <v>7</v>
      </c>
      <c r="BD13" s="25">
        <v>4</v>
      </c>
      <c r="BE13" s="5">
        <v>14</v>
      </c>
      <c r="BF13" s="5"/>
      <c r="BG13" s="5">
        <v>5</v>
      </c>
      <c r="BH13" s="5">
        <v>14</v>
      </c>
      <c r="BI13" s="5">
        <v>0</v>
      </c>
      <c r="BJ13" s="5">
        <v>12</v>
      </c>
      <c r="BK13" s="5">
        <v>4</v>
      </c>
      <c r="BL13" s="5">
        <v>10</v>
      </c>
      <c r="BM13" s="5">
        <v>10</v>
      </c>
      <c r="BN13" s="5">
        <v>12</v>
      </c>
      <c r="BO13" s="5">
        <v>9</v>
      </c>
      <c r="BP13" s="5">
        <v>9</v>
      </c>
      <c r="BQ13" s="5">
        <v>0</v>
      </c>
      <c r="BR13" s="5">
        <v>6</v>
      </c>
      <c r="BS13" s="5">
        <v>0</v>
      </c>
      <c r="BT13" s="5">
        <v>12</v>
      </c>
      <c r="BU13" s="5">
        <v>3</v>
      </c>
      <c r="BV13" s="5">
        <v>15</v>
      </c>
      <c r="BW13" s="5">
        <v>11</v>
      </c>
      <c r="BX13" s="5">
        <v>2</v>
      </c>
      <c r="BY13" s="5">
        <v>5</v>
      </c>
      <c r="BZ13" s="5">
        <v>8</v>
      </c>
      <c r="CA13" s="5">
        <v>9</v>
      </c>
      <c r="CB13" s="5">
        <v>7</v>
      </c>
      <c r="CC13" s="5">
        <v>6</v>
      </c>
      <c r="CD13" s="5">
        <v>7</v>
      </c>
      <c r="CE13" s="5">
        <v>4</v>
      </c>
      <c r="CF13" s="5">
        <v>6</v>
      </c>
      <c r="CG13" s="5">
        <v>10</v>
      </c>
      <c r="CH13" s="5">
        <v>11</v>
      </c>
      <c r="CI13" s="5">
        <v>2</v>
      </c>
      <c r="CJ13" s="5"/>
      <c r="CK13" s="28">
        <f t="shared" si="6"/>
        <v>7.4333333333333336</v>
      </c>
      <c r="CL13" s="6">
        <f t="shared" si="0"/>
        <v>12.203703703703704</v>
      </c>
      <c r="CM13" s="30">
        <f t="shared" si="7"/>
        <v>10.5</v>
      </c>
      <c r="CN13" s="58">
        <f t="shared" si="8"/>
        <v>8.8421052631578956</v>
      </c>
      <c r="CO13" s="58">
        <f t="shared" si="9"/>
        <v>6.9411764705882355</v>
      </c>
      <c r="CP13" s="29">
        <f t="shared" si="10"/>
        <v>9</v>
      </c>
      <c r="CQ13" s="29">
        <f t="shared" si="11"/>
        <v>10.4</v>
      </c>
      <c r="CR13" s="58">
        <f t="shared" si="1"/>
        <v>8.25</v>
      </c>
      <c r="CS13" s="58">
        <f t="shared" si="2"/>
        <v>9.6</v>
      </c>
      <c r="CT13" s="58">
        <f t="shared" si="3"/>
        <v>4.8</v>
      </c>
      <c r="CU13" s="58">
        <f t="shared" si="4"/>
        <v>8.6</v>
      </c>
      <c r="CV13" s="58">
        <f t="shared" si="5"/>
        <v>7</v>
      </c>
      <c r="CW13" s="58">
        <f t="shared" si="12"/>
        <v>6.666666666666667</v>
      </c>
    </row>
    <row r="14" spans="1:103" ht="12.75">
      <c r="A14" s="5" t="s">
        <v>9</v>
      </c>
      <c r="B14" s="5"/>
      <c r="C14" s="25">
        <v>15</v>
      </c>
      <c r="D14" s="25">
        <v>9</v>
      </c>
      <c r="E14" s="25">
        <v>7</v>
      </c>
      <c r="F14" s="25">
        <v>9</v>
      </c>
      <c r="G14" s="25">
        <v>4</v>
      </c>
      <c r="H14" s="25">
        <v>8</v>
      </c>
      <c r="I14" s="25">
        <v>11</v>
      </c>
      <c r="J14" s="25">
        <v>12</v>
      </c>
      <c r="K14" s="25">
        <v>7</v>
      </c>
      <c r="L14" s="25">
        <v>14</v>
      </c>
      <c r="M14" s="25">
        <v>7</v>
      </c>
      <c r="N14" s="25">
        <v>22</v>
      </c>
      <c r="O14" s="25">
        <v>13</v>
      </c>
      <c r="P14" s="25">
        <v>3</v>
      </c>
      <c r="Q14" s="25">
        <v>9</v>
      </c>
      <c r="R14" s="25">
        <v>6</v>
      </c>
      <c r="S14" s="25">
        <v>4</v>
      </c>
      <c r="T14" s="25">
        <v>10</v>
      </c>
      <c r="U14" s="25">
        <v>8</v>
      </c>
      <c r="V14" s="25">
        <v>6</v>
      </c>
      <c r="W14" s="25">
        <v>7</v>
      </c>
      <c r="X14" s="25">
        <v>4</v>
      </c>
      <c r="Y14" s="25">
        <v>8</v>
      </c>
      <c r="Z14" s="25">
        <v>4</v>
      </c>
      <c r="AA14" s="25">
        <v>7</v>
      </c>
      <c r="AB14" s="25">
        <v>7</v>
      </c>
      <c r="AC14" s="25">
        <v>9</v>
      </c>
      <c r="AD14" s="25">
        <v>5</v>
      </c>
      <c r="AE14" s="25">
        <v>11</v>
      </c>
      <c r="AF14" s="25">
        <v>9</v>
      </c>
      <c r="AG14" s="25">
        <v>6</v>
      </c>
      <c r="AH14" s="25">
        <v>10</v>
      </c>
      <c r="AI14" s="25">
        <v>4</v>
      </c>
      <c r="AJ14" s="25">
        <v>9</v>
      </c>
      <c r="AK14" s="25">
        <v>10</v>
      </c>
      <c r="AL14" s="25">
        <v>3</v>
      </c>
      <c r="AM14" s="25">
        <v>2</v>
      </c>
      <c r="AN14" s="25">
        <v>9</v>
      </c>
      <c r="AO14" s="25">
        <v>10</v>
      </c>
      <c r="AP14" s="25">
        <v>2</v>
      </c>
      <c r="AQ14" s="25">
        <v>13</v>
      </c>
      <c r="AR14" s="25">
        <v>9</v>
      </c>
      <c r="AS14" s="25">
        <v>4</v>
      </c>
      <c r="AT14" s="25">
        <v>3</v>
      </c>
      <c r="AU14" s="25">
        <v>0</v>
      </c>
      <c r="AV14" s="25">
        <v>3</v>
      </c>
      <c r="AW14" s="25">
        <v>2</v>
      </c>
      <c r="AX14" s="25">
        <v>8</v>
      </c>
      <c r="AY14" s="25">
        <v>8</v>
      </c>
      <c r="AZ14" s="25">
        <v>8</v>
      </c>
      <c r="BA14" s="25">
        <v>7</v>
      </c>
      <c r="BB14" s="25">
        <v>5</v>
      </c>
      <c r="BC14" s="25">
        <v>4</v>
      </c>
      <c r="BD14" s="25">
        <v>10</v>
      </c>
      <c r="BE14" s="5">
        <v>10</v>
      </c>
      <c r="BF14" s="5"/>
      <c r="BG14" s="5">
        <v>4</v>
      </c>
      <c r="BH14" s="5">
        <v>5</v>
      </c>
      <c r="BI14" s="5">
        <v>0</v>
      </c>
      <c r="BJ14" s="5">
        <v>1</v>
      </c>
      <c r="BK14" s="5">
        <v>6</v>
      </c>
      <c r="BL14" s="5">
        <v>4</v>
      </c>
      <c r="BM14" s="5">
        <v>1</v>
      </c>
      <c r="BN14" s="5">
        <v>7</v>
      </c>
      <c r="BO14" s="5">
        <v>6</v>
      </c>
      <c r="BP14" s="5">
        <v>7</v>
      </c>
      <c r="BQ14" s="5">
        <v>5</v>
      </c>
      <c r="BR14" s="5">
        <v>3</v>
      </c>
      <c r="BS14" s="5">
        <v>3</v>
      </c>
      <c r="BT14" s="5">
        <v>1</v>
      </c>
      <c r="BU14" s="5">
        <v>4</v>
      </c>
      <c r="BV14" s="5">
        <v>1</v>
      </c>
      <c r="BW14" s="5">
        <v>10</v>
      </c>
      <c r="BX14" s="5">
        <v>0</v>
      </c>
      <c r="BY14" s="5">
        <v>7</v>
      </c>
      <c r="BZ14" s="5">
        <v>2</v>
      </c>
      <c r="CA14" s="5">
        <v>5</v>
      </c>
      <c r="CB14" s="5">
        <v>0</v>
      </c>
      <c r="CC14" s="5">
        <v>1</v>
      </c>
      <c r="CD14" s="5">
        <v>8</v>
      </c>
      <c r="CE14" s="5">
        <v>0</v>
      </c>
      <c r="CF14" s="5">
        <v>0</v>
      </c>
      <c r="CG14" s="5">
        <v>5</v>
      </c>
      <c r="CH14" s="5">
        <v>4</v>
      </c>
      <c r="CI14" s="5">
        <v>5</v>
      </c>
      <c r="CJ14" s="5"/>
      <c r="CK14" s="28">
        <f t="shared" si="6"/>
        <v>3.8333333333333335</v>
      </c>
      <c r="CL14" s="6">
        <f t="shared" si="0"/>
        <v>7.4814814814814818</v>
      </c>
      <c r="CM14" s="30">
        <f t="shared" si="7"/>
        <v>6.1785714285714288</v>
      </c>
      <c r="CN14" s="58">
        <f t="shared" si="8"/>
        <v>5.3157894736842106</v>
      </c>
      <c r="CO14" s="58">
        <f t="shared" si="9"/>
        <v>3.2941176470588234</v>
      </c>
      <c r="CP14" s="29">
        <f t="shared" si="10"/>
        <v>4.2</v>
      </c>
      <c r="CQ14" s="29">
        <f t="shared" si="11"/>
        <v>6.8</v>
      </c>
      <c r="CR14" s="58">
        <f t="shared" si="1"/>
        <v>4.75</v>
      </c>
      <c r="CS14" s="58">
        <f t="shared" si="2"/>
        <v>3.8</v>
      </c>
      <c r="CT14" s="58">
        <f t="shared" si="3"/>
        <v>4.8</v>
      </c>
      <c r="CU14" s="58">
        <f t="shared" si="4"/>
        <v>3.2</v>
      </c>
      <c r="CV14" s="58">
        <f t="shared" si="5"/>
        <v>3</v>
      </c>
      <c r="CW14" s="58">
        <f t="shared" si="12"/>
        <v>3.6666666666666665</v>
      </c>
    </row>
    <row r="15" spans="1:103" ht="12.75">
      <c r="A15" s="5" t="s">
        <v>10</v>
      </c>
      <c r="B15" s="5"/>
      <c r="C15" s="25">
        <v>3</v>
      </c>
      <c r="D15" s="25">
        <v>3</v>
      </c>
      <c r="E15" s="25">
        <v>4</v>
      </c>
      <c r="F15" s="25">
        <v>10</v>
      </c>
      <c r="G15" s="25">
        <v>3</v>
      </c>
      <c r="H15" s="25">
        <v>3</v>
      </c>
      <c r="I15" s="25">
        <v>0</v>
      </c>
      <c r="J15" s="25">
        <v>3</v>
      </c>
      <c r="K15" s="25">
        <v>0</v>
      </c>
      <c r="L15" s="25">
        <v>3</v>
      </c>
      <c r="M15" s="25">
        <v>5</v>
      </c>
      <c r="N15" s="25">
        <v>4</v>
      </c>
      <c r="O15" s="25">
        <v>5</v>
      </c>
      <c r="P15" s="25">
        <v>4</v>
      </c>
      <c r="Q15" s="25">
        <v>6</v>
      </c>
      <c r="R15" s="25">
        <v>1</v>
      </c>
      <c r="S15" s="25">
        <v>1</v>
      </c>
      <c r="T15" s="25">
        <v>3</v>
      </c>
      <c r="U15" s="25">
        <v>5</v>
      </c>
      <c r="V15" s="25">
        <v>2</v>
      </c>
      <c r="W15" s="25">
        <v>0</v>
      </c>
      <c r="X15" s="25">
        <v>2</v>
      </c>
      <c r="Y15" s="25">
        <v>2</v>
      </c>
      <c r="Z15" s="25">
        <v>3</v>
      </c>
      <c r="AA15" s="25">
        <v>1</v>
      </c>
      <c r="AB15" s="25">
        <v>3</v>
      </c>
      <c r="AC15" s="25">
        <v>3</v>
      </c>
      <c r="AD15" s="25">
        <v>4</v>
      </c>
      <c r="AE15" s="25">
        <v>0</v>
      </c>
      <c r="AF15" s="25">
        <v>3</v>
      </c>
      <c r="AG15" s="25">
        <v>1</v>
      </c>
      <c r="AH15" s="25">
        <v>1</v>
      </c>
      <c r="AI15" s="25">
        <v>2</v>
      </c>
      <c r="AJ15" s="25">
        <v>2</v>
      </c>
      <c r="AK15" s="25">
        <v>3</v>
      </c>
      <c r="AL15" s="25">
        <v>5</v>
      </c>
      <c r="AM15" s="25">
        <v>2</v>
      </c>
      <c r="AN15" s="25">
        <v>0</v>
      </c>
      <c r="AO15" s="25">
        <v>0</v>
      </c>
      <c r="AP15" s="25">
        <v>1</v>
      </c>
      <c r="AQ15" s="25">
        <v>1</v>
      </c>
      <c r="AR15" s="25">
        <v>2</v>
      </c>
      <c r="AS15" s="25">
        <v>0</v>
      </c>
      <c r="AT15" s="25">
        <v>2</v>
      </c>
      <c r="AU15" s="25">
        <v>3</v>
      </c>
      <c r="AV15" s="25">
        <v>6</v>
      </c>
      <c r="AW15" s="25">
        <v>0</v>
      </c>
      <c r="AX15" s="25">
        <v>2</v>
      </c>
      <c r="AY15" s="25">
        <v>0</v>
      </c>
      <c r="AZ15" s="25">
        <v>4</v>
      </c>
      <c r="BA15" s="25">
        <v>3</v>
      </c>
      <c r="BB15" s="25">
        <v>2</v>
      </c>
      <c r="BC15" s="25">
        <v>2</v>
      </c>
      <c r="BD15" s="25"/>
      <c r="BE15" s="5">
        <v>0</v>
      </c>
      <c r="BF15" s="5"/>
      <c r="BG15" s="5">
        <v>2</v>
      </c>
      <c r="BH15" s="5">
        <v>1</v>
      </c>
      <c r="BI15" s="5">
        <v>0</v>
      </c>
      <c r="BJ15" s="5">
        <v>0</v>
      </c>
      <c r="BK15" s="5">
        <v>1</v>
      </c>
      <c r="BL15" s="5">
        <v>2</v>
      </c>
      <c r="BM15" s="5">
        <v>1</v>
      </c>
      <c r="BN15" s="5">
        <v>0</v>
      </c>
      <c r="BO15" s="5">
        <v>0</v>
      </c>
      <c r="BP15" s="5">
        <v>1</v>
      </c>
      <c r="BQ15" s="5">
        <v>0</v>
      </c>
      <c r="BR15" s="5">
        <v>2</v>
      </c>
      <c r="BS15" s="5">
        <v>2</v>
      </c>
      <c r="BT15" s="5">
        <v>0</v>
      </c>
      <c r="BU15" s="5">
        <v>1</v>
      </c>
      <c r="BV15" s="5">
        <v>0</v>
      </c>
      <c r="BW15" s="5">
        <v>1</v>
      </c>
      <c r="BX15" s="5">
        <v>1</v>
      </c>
      <c r="BY15" s="5">
        <v>0</v>
      </c>
      <c r="BZ15" s="5">
        <v>3</v>
      </c>
      <c r="CA15" s="5">
        <v>0</v>
      </c>
      <c r="CB15" s="5">
        <v>3</v>
      </c>
      <c r="CC15" s="5">
        <v>0</v>
      </c>
      <c r="CD15" s="5">
        <v>0</v>
      </c>
      <c r="CE15" s="5">
        <v>1</v>
      </c>
      <c r="CF15" s="5">
        <v>0</v>
      </c>
      <c r="CG15" s="5">
        <v>0</v>
      </c>
      <c r="CH15" s="5">
        <v>2</v>
      </c>
      <c r="CI15" s="5">
        <v>1</v>
      </c>
      <c r="CJ15" s="5"/>
      <c r="CK15" s="28">
        <f t="shared" si="6"/>
        <v>0.83333333333333337</v>
      </c>
      <c r="CL15" s="6">
        <f t="shared" si="0"/>
        <v>2.5094339622641511</v>
      </c>
      <c r="CM15" s="30">
        <f t="shared" si="7"/>
        <v>1.9036144578313252</v>
      </c>
      <c r="CN15" s="58">
        <f t="shared" si="8"/>
        <v>1.1666666666666667</v>
      </c>
      <c r="CO15" s="58">
        <f t="shared" si="9"/>
        <v>0.88235294117647056</v>
      </c>
      <c r="CP15" s="29">
        <f t="shared" si="10"/>
        <v>2.2000000000000002</v>
      </c>
      <c r="CQ15" s="29">
        <f t="shared" si="11"/>
        <v>2.75</v>
      </c>
      <c r="CR15" s="58">
        <f t="shared" si="1"/>
        <v>0.75</v>
      </c>
      <c r="CS15" s="58">
        <f t="shared" si="2"/>
        <v>0.8</v>
      </c>
      <c r="CT15" s="58">
        <f t="shared" si="3"/>
        <v>1</v>
      </c>
      <c r="CU15" s="58">
        <f t="shared" si="4"/>
        <v>0.6</v>
      </c>
      <c r="CV15" s="58">
        <f t="shared" si="5"/>
        <v>1.2</v>
      </c>
      <c r="CW15" s="58">
        <f t="shared" si="12"/>
        <v>0.66666666666666663</v>
      </c>
    </row>
    <row r="16" spans="1:103" ht="12.75">
      <c r="A16" s="5" t="s">
        <v>11</v>
      </c>
      <c r="B16" s="5"/>
      <c r="C16" s="25">
        <v>0</v>
      </c>
      <c r="D16" s="25">
        <v>4</v>
      </c>
      <c r="E16" s="25">
        <v>0</v>
      </c>
      <c r="F16" s="25">
        <v>0</v>
      </c>
      <c r="G16" s="25">
        <v>0</v>
      </c>
      <c r="H16" s="25">
        <v>3</v>
      </c>
      <c r="I16" s="25">
        <v>0</v>
      </c>
      <c r="J16" s="25">
        <v>0</v>
      </c>
      <c r="K16" s="25">
        <v>1</v>
      </c>
      <c r="L16" s="25">
        <v>2</v>
      </c>
      <c r="M16" s="25">
        <v>2</v>
      </c>
      <c r="N16" s="25">
        <v>1</v>
      </c>
      <c r="O16" s="25">
        <v>3</v>
      </c>
      <c r="P16" s="25">
        <v>4</v>
      </c>
      <c r="Q16" s="25">
        <v>5</v>
      </c>
      <c r="R16" s="25">
        <v>1</v>
      </c>
      <c r="S16" s="25">
        <v>1</v>
      </c>
      <c r="T16" s="25">
        <v>1</v>
      </c>
      <c r="U16" s="25">
        <v>0</v>
      </c>
      <c r="V16" s="25">
        <v>1</v>
      </c>
      <c r="W16" s="25">
        <v>0</v>
      </c>
      <c r="X16" s="25">
        <v>0</v>
      </c>
      <c r="Y16" s="25">
        <v>0</v>
      </c>
      <c r="Z16" s="25">
        <v>0</v>
      </c>
      <c r="AA16" s="25">
        <v>0</v>
      </c>
      <c r="AB16" s="25">
        <v>1</v>
      </c>
      <c r="AC16" s="25">
        <v>1</v>
      </c>
      <c r="AD16" s="25">
        <v>1</v>
      </c>
      <c r="AE16" s="25">
        <v>0</v>
      </c>
      <c r="AF16" s="25">
        <v>0</v>
      </c>
      <c r="AG16" s="25">
        <v>0</v>
      </c>
      <c r="AH16" s="25">
        <v>0</v>
      </c>
      <c r="AI16" s="25">
        <v>0</v>
      </c>
      <c r="AJ16" s="25">
        <v>2</v>
      </c>
      <c r="AK16" s="25">
        <v>1</v>
      </c>
      <c r="AL16" s="25">
        <v>0</v>
      </c>
      <c r="AM16" s="25">
        <v>0</v>
      </c>
      <c r="AN16" s="25">
        <v>1</v>
      </c>
      <c r="AO16" s="25">
        <v>0</v>
      </c>
      <c r="AP16" s="25">
        <v>0</v>
      </c>
      <c r="AQ16" s="25">
        <v>0</v>
      </c>
      <c r="AR16" s="25">
        <v>0</v>
      </c>
      <c r="AS16" s="25">
        <v>0</v>
      </c>
      <c r="AT16" s="25">
        <v>0</v>
      </c>
      <c r="AU16" s="25">
        <v>2</v>
      </c>
      <c r="AV16" s="25">
        <v>0</v>
      </c>
      <c r="AW16" s="25">
        <v>0</v>
      </c>
      <c r="AX16" s="25">
        <v>0</v>
      </c>
      <c r="AY16" s="25">
        <v>0</v>
      </c>
      <c r="AZ16" s="25">
        <v>0</v>
      </c>
      <c r="BA16" s="25">
        <v>0</v>
      </c>
      <c r="BB16" s="25">
        <v>0</v>
      </c>
      <c r="BC16" s="25">
        <v>3</v>
      </c>
      <c r="BD16" s="25"/>
      <c r="BE16" s="5">
        <v>0</v>
      </c>
      <c r="BF16" s="5">
        <v>0</v>
      </c>
      <c r="BG16" s="5">
        <v>0</v>
      </c>
      <c r="BH16" s="5">
        <v>0</v>
      </c>
      <c r="BI16" s="5">
        <v>0</v>
      </c>
      <c r="BJ16" s="5">
        <v>0</v>
      </c>
      <c r="BK16" s="5">
        <v>0</v>
      </c>
      <c r="BL16" s="5">
        <v>0</v>
      </c>
      <c r="BM16" s="5">
        <v>1</v>
      </c>
      <c r="BN16" s="5">
        <v>0</v>
      </c>
      <c r="BO16" s="5">
        <v>0</v>
      </c>
      <c r="BP16" s="5">
        <v>0</v>
      </c>
      <c r="BQ16" s="5">
        <v>0</v>
      </c>
      <c r="BR16" s="5">
        <v>0</v>
      </c>
      <c r="BS16" s="5">
        <v>0</v>
      </c>
      <c r="BT16" s="5">
        <v>0</v>
      </c>
      <c r="BU16" s="5">
        <v>0</v>
      </c>
      <c r="BV16" s="5">
        <v>1</v>
      </c>
      <c r="BW16" s="5">
        <v>0</v>
      </c>
      <c r="BX16" s="5">
        <v>0</v>
      </c>
      <c r="BY16" s="5">
        <v>0</v>
      </c>
      <c r="BZ16" s="5">
        <v>1</v>
      </c>
      <c r="CA16" s="5">
        <v>0</v>
      </c>
      <c r="CB16" s="5">
        <v>0</v>
      </c>
      <c r="CC16" s="5">
        <v>0</v>
      </c>
      <c r="CD16" s="5">
        <v>0</v>
      </c>
      <c r="CE16" s="5">
        <v>0</v>
      </c>
      <c r="CF16" s="5">
        <v>0</v>
      </c>
      <c r="CG16" s="5">
        <v>0</v>
      </c>
      <c r="CH16" s="5">
        <v>0</v>
      </c>
      <c r="CI16" s="5">
        <v>0</v>
      </c>
      <c r="CJ16" s="5"/>
      <c r="CK16" s="28">
        <f t="shared" si="6"/>
        <v>9.6774193548387094E-2</v>
      </c>
      <c r="CL16" s="6">
        <f t="shared" si="0"/>
        <v>0.77358490566037741</v>
      </c>
      <c r="CM16" s="30">
        <f t="shared" si="7"/>
        <v>0.52380952380952384</v>
      </c>
      <c r="CN16" s="58">
        <f t="shared" si="8"/>
        <v>0.21052631578947367</v>
      </c>
      <c r="CO16" s="58">
        <f t="shared" si="9"/>
        <v>0.11764705882352941</v>
      </c>
      <c r="CP16" s="50">
        <f t="shared" si="10"/>
        <v>0.4</v>
      </c>
      <c r="CQ16" s="50">
        <f t="shared" si="11"/>
        <v>0.75</v>
      </c>
      <c r="CR16" s="66">
        <f t="shared" si="1"/>
        <v>0</v>
      </c>
      <c r="CS16" s="66">
        <f t="shared" si="2"/>
        <v>0.2</v>
      </c>
      <c r="CT16" s="66">
        <f t="shared" si="3"/>
        <v>0</v>
      </c>
      <c r="CU16" s="66">
        <f t="shared" si="4"/>
        <v>0.2</v>
      </c>
      <c r="CV16" s="66">
        <f t="shared" si="5"/>
        <v>0.2</v>
      </c>
      <c r="CW16" s="66">
        <f t="shared" si="12"/>
        <v>0</v>
      </c>
      <c r="CX16" s="66">
        <f>AVERAGE(BE16:BS16)</f>
        <v>6.6666666666666666E-2</v>
      </c>
      <c r="CY16" s="66">
        <f>AVERAGE(BT16:CI16)</f>
        <v>0.125</v>
      </c>
    </row>
    <row r="17" spans="1:103" ht="12.75">
      <c r="A17" s="5" t="s">
        <v>12</v>
      </c>
      <c r="B17" s="5"/>
      <c r="C17" s="25">
        <v>0</v>
      </c>
      <c r="D17" s="25">
        <v>0</v>
      </c>
      <c r="E17" s="25">
        <v>0</v>
      </c>
      <c r="F17" s="25">
        <v>0</v>
      </c>
      <c r="G17" s="25">
        <v>0</v>
      </c>
      <c r="H17" s="25">
        <v>0</v>
      </c>
      <c r="I17" s="25">
        <v>0</v>
      </c>
      <c r="J17" s="25">
        <v>0</v>
      </c>
      <c r="K17" s="25">
        <v>0</v>
      </c>
      <c r="L17" s="25">
        <v>0</v>
      </c>
      <c r="M17" s="25">
        <v>1</v>
      </c>
      <c r="N17" s="25">
        <v>0</v>
      </c>
      <c r="O17" s="25">
        <v>0</v>
      </c>
      <c r="P17" s="25">
        <v>0</v>
      </c>
      <c r="Q17" s="25">
        <v>4</v>
      </c>
      <c r="R17" s="25">
        <v>1</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c r="BE17" s="5">
        <v>0</v>
      </c>
      <c r="BF17" s="5">
        <v>0</v>
      </c>
      <c r="BG17" s="5">
        <v>0</v>
      </c>
      <c r="BH17" s="5">
        <v>0</v>
      </c>
      <c r="BI17" s="5">
        <v>0</v>
      </c>
      <c r="BJ17" s="5">
        <v>0</v>
      </c>
      <c r="BK17" s="5">
        <v>0</v>
      </c>
      <c r="BL17" s="5">
        <v>0</v>
      </c>
      <c r="BM17" s="5">
        <v>0</v>
      </c>
      <c r="BN17" s="5">
        <v>0</v>
      </c>
      <c r="BO17" s="5">
        <v>0</v>
      </c>
      <c r="BP17" s="5">
        <v>0</v>
      </c>
      <c r="BQ17" s="5">
        <v>0</v>
      </c>
      <c r="BR17" s="5">
        <v>0</v>
      </c>
      <c r="BS17" s="5">
        <v>0</v>
      </c>
      <c r="BT17" s="5">
        <v>0</v>
      </c>
      <c r="BU17" s="5">
        <v>0</v>
      </c>
      <c r="BV17" s="5">
        <v>0</v>
      </c>
      <c r="BW17" s="5">
        <v>0</v>
      </c>
      <c r="BX17" s="5">
        <v>0</v>
      </c>
      <c r="BY17" s="5">
        <v>0</v>
      </c>
      <c r="BZ17" s="5">
        <v>0</v>
      </c>
      <c r="CA17" s="5">
        <v>0</v>
      </c>
      <c r="CB17" s="5">
        <v>0</v>
      </c>
      <c r="CC17" s="5">
        <v>0</v>
      </c>
      <c r="CD17" s="5">
        <v>0</v>
      </c>
      <c r="CE17" s="5">
        <v>0</v>
      </c>
      <c r="CF17" s="5">
        <v>0</v>
      </c>
      <c r="CG17" s="5">
        <v>0</v>
      </c>
      <c r="CH17" s="5">
        <v>0</v>
      </c>
      <c r="CI17" s="5">
        <v>0</v>
      </c>
      <c r="CJ17" s="5"/>
      <c r="CK17" s="28">
        <f t="shared" si="6"/>
        <v>0</v>
      </c>
      <c r="CL17" s="6">
        <f t="shared" si="0"/>
        <v>0.11320754716981132</v>
      </c>
      <c r="CM17" s="30">
        <f t="shared" si="7"/>
        <v>7.1428571428571425E-2</v>
      </c>
      <c r="CN17" s="58">
        <f t="shared" si="8"/>
        <v>0</v>
      </c>
      <c r="CO17" s="58">
        <f t="shared" si="9"/>
        <v>0</v>
      </c>
      <c r="CP17" s="50">
        <f t="shared" si="10"/>
        <v>0</v>
      </c>
      <c r="CQ17" s="50">
        <f t="shared" si="11"/>
        <v>0</v>
      </c>
      <c r="CR17" s="66">
        <f t="shared" si="1"/>
        <v>0</v>
      </c>
      <c r="CS17" s="66">
        <f t="shared" si="2"/>
        <v>0</v>
      </c>
      <c r="CT17" s="66">
        <f t="shared" si="3"/>
        <v>0</v>
      </c>
      <c r="CU17" s="66">
        <f t="shared" si="4"/>
        <v>0</v>
      </c>
      <c r="CV17" s="66">
        <f t="shared" si="5"/>
        <v>0</v>
      </c>
      <c r="CW17" s="66">
        <f t="shared" si="12"/>
        <v>0</v>
      </c>
      <c r="CX17" s="66">
        <f>AVERAGE(BE17:BS17)</f>
        <v>0</v>
      </c>
      <c r="CY17" s="66">
        <f>AVERAGE(BT17:CI17)</f>
        <v>0</v>
      </c>
    </row>
    <row r="18" spans="1:103" ht="12.75">
      <c r="A18" s="5" t="s">
        <v>13</v>
      </c>
      <c r="B18" s="5"/>
      <c r="C18" s="25">
        <v>0</v>
      </c>
      <c r="D18" s="25">
        <v>0</v>
      </c>
      <c r="E18" s="25">
        <v>0</v>
      </c>
      <c r="F18" s="25">
        <v>0</v>
      </c>
      <c r="G18" s="25">
        <v>0</v>
      </c>
      <c r="H18" s="25">
        <v>0</v>
      </c>
      <c r="I18" s="25">
        <v>0</v>
      </c>
      <c r="J18" s="25">
        <v>0</v>
      </c>
      <c r="K18" s="25">
        <v>0</v>
      </c>
      <c r="L18" s="25">
        <v>0</v>
      </c>
      <c r="M18" s="25">
        <v>0</v>
      </c>
      <c r="N18" s="25">
        <v>0</v>
      </c>
      <c r="O18" s="25">
        <v>0</v>
      </c>
      <c r="P18" s="25">
        <v>0</v>
      </c>
      <c r="Q18" s="25">
        <v>1</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c r="BE18" s="5">
        <v>0</v>
      </c>
      <c r="BF18" s="5">
        <v>0</v>
      </c>
      <c r="BG18" s="5">
        <v>0</v>
      </c>
      <c r="BH18" s="5">
        <v>0</v>
      </c>
      <c r="BI18" s="5">
        <v>0</v>
      </c>
      <c r="BJ18" s="5">
        <v>0</v>
      </c>
      <c r="BK18" s="5">
        <v>0</v>
      </c>
      <c r="BL18" s="5">
        <v>0</v>
      </c>
      <c r="BM18" s="5">
        <v>0</v>
      </c>
      <c r="BN18" s="5">
        <v>0</v>
      </c>
      <c r="BO18" s="5">
        <v>0</v>
      </c>
      <c r="BP18" s="5">
        <v>0</v>
      </c>
      <c r="BQ18" s="5">
        <v>0</v>
      </c>
      <c r="BR18" s="5">
        <v>0</v>
      </c>
      <c r="BS18" s="5">
        <v>0</v>
      </c>
      <c r="BT18" s="5">
        <v>0</v>
      </c>
      <c r="BU18" s="5">
        <v>0</v>
      </c>
      <c r="BV18" s="5">
        <v>0</v>
      </c>
      <c r="BW18" s="5">
        <v>0</v>
      </c>
      <c r="BX18" s="5">
        <v>0</v>
      </c>
      <c r="BY18" s="5">
        <v>0</v>
      </c>
      <c r="BZ18" s="5">
        <v>0</v>
      </c>
      <c r="CA18" s="5">
        <v>0</v>
      </c>
      <c r="CB18" s="5">
        <v>0</v>
      </c>
      <c r="CC18" s="5">
        <v>0</v>
      </c>
      <c r="CD18" s="5">
        <v>0</v>
      </c>
      <c r="CE18" s="5">
        <v>0</v>
      </c>
      <c r="CF18" s="5">
        <v>0</v>
      </c>
      <c r="CG18" s="5">
        <v>0</v>
      </c>
      <c r="CH18" s="5">
        <v>0</v>
      </c>
      <c r="CI18" s="5">
        <v>0</v>
      </c>
      <c r="CJ18" s="5"/>
      <c r="CK18" s="28">
        <f t="shared" si="6"/>
        <v>0</v>
      </c>
      <c r="CL18" s="6">
        <f t="shared" si="0"/>
        <v>1.8867924528301886E-2</v>
      </c>
      <c r="CM18" s="30">
        <f t="shared" si="7"/>
        <v>1.1904761904761904E-2</v>
      </c>
      <c r="CN18" s="58">
        <f t="shared" si="8"/>
        <v>0</v>
      </c>
      <c r="CO18" s="58">
        <f t="shared" si="9"/>
        <v>0</v>
      </c>
      <c r="CP18" s="50">
        <f t="shared" si="10"/>
        <v>0</v>
      </c>
      <c r="CQ18" s="50">
        <f t="shared" si="11"/>
        <v>0</v>
      </c>
      <c r="CR18" s="66">
        <f t="shared" si="1"/>
        <v>0</v>
      </c>
      <c r="CS18" s="66">
        <f t="shared" si="2"/>
        <v>0</v>
      </c>
      <c r="CT18" s="66">
        <f t="shared" si="3"/>
        <v>0</v>
      </c>
      <c r="CU18" s="66">
        <f t="shared" si="4"/>
        <v>0</v>
      </c>
      <c r="CV18" s="66">
        <f t="shared" si="5"/>
        <v>0</v>
      </c>
      <c r="CW18" s="66">
        <f t="shared" si="12"/>
        <v>0</v>
      </c>
      <c r="CX18" s="66"/>
      <c r="CY18" s="66"/>
    </row>
    <row r="19" spans="1:103" ht="12.75">
      <c r="A19" s="5" t="s">
        <v>14</v>
      </c>
      <c r="B19" s="5"/>
      <c r="C19" s="5">
        <f t="shared" ref="C19:AH19" si="13">SUM(C7:C18)</f>
        <v>55</v>
      </c>
      <c r="D19" s="5">
        <f t="shared" si="13"/>
        <v>50</v>
      </c>
      <c r="E19" s="5">
        <f t="shared" si="13"/>
        <v>50</v>
      </c>
      <c r="F19" s="5">
        <f t="shared" si="13"/>
        <v>51</v>
      </c>
      <c r="G19" s="5">
        <f t="shared" si="13"/>
        <v>47</v>
      </c>
      <c r="H19" s="5">
        <f t="shared" si="13"/>
        <v>56</v>
      </c>
      <c r="I19" s="5">
        <f t="shared" si="13"/>
        <v>35</v>
      </c>
      <c r="J19" s="5">
        <f t="shared" si="13"/>
        <v>44</v>
      </c>
      <c r="K19" s="5">
        <f t="shared" si="13"/>
        <v>47</v>
      </c>
      <c r="L19" s="5">
        <f t="shared" si="13"/>
        <v>63</v>
      </c>
      <c r="M19" s="5">
        <f t="shared" si="13"/>
        <v>43</v>
      </c>
      <c r="N19" s="5">
        <f t="shared" si="13"/>
        <v>68</v>
      </c>
      <c r="O19" s="5">
        <f t="shared" si="13"/>
        <v>70</v>
      </c>
      <c r="P19" s="5">
        <f t="shared" si="13"/>
        <v>65</v>
      </c>
      <c r="Q19" s="5">
        <f t="shared" si="13"/>
        <v>51</v>
      </c>
      <c r="R19" s="5">
        <f t="shared" si="13"/>
        <v>29</v>
      </c>
      <c r="S19" s="5">
        <f t="shared" si="13"/>
        <v>22</v>
      </c>
      <c r="T19" s="5">
        <f t="shared" si="13"/>
        <v>29</v>
      </c>
      <c r="U19" s="5">
        <f t="shared" si="13"/>
        <v>37</v>
      </c>
      <c r="V19" s="5">
        <f t="shared" si="13"/>
        <v>47</v>
      </c>
      <c r="W19" s="5">
        <f t="shared" si="13"/>
        <v>38</v>
      </c>
      <c r="X19" s="5">
        <f t="shared" si="13"/>
        <v>30</v>
      </c>
      <c r="Y19" s="5">
        <f t="shared" si="13"/>
        <v>30</v>
      </c>
      <c r="Z19" s="5">
        <f t="shared" si="13"/>
        <v>35</v>
      </c>
      <c r="AA19" s="5">
        <f t="shared" si="13"/>
        <v>25</v>
      </c>
      <c r="AB19" s="5">
        <f t="shared" si="13"/>
        <v>36</v>
      </c>
      <c r="AC19" s="5">
        <f t="shared" si="13"/>
        <v>46</v>
      </c>
      <c r="AD19" s="5">
        <f t="shared" si="13"/>
        <v>45</v>
      </c>
      <c r="AE19" s="5">
        <f t="shared" si="13"/>
        <v>28</v>
      </c>
      <c r="AF19" s="5">
        <f t="shared" si="13"/>
        <v>33</v>
      </c>
      <c r="AG19" s="5">
        <f t="shared" si="13"/>
        <v>19</v>
      </c>
      <c r="AH19" s="5">
        <f t="shared" si="13"/>
        <v>32</v>
      </c>
      <c r="AI19" s="5">
        <f t="shared" ref="AI19:BD19" si="14">SUM(AI7:AI18)</f>
        <v>18</v>
      </c>
      <c r="AJ19" s="5">
        <f t="shared" si="14"/>
        <v>44</v>
      </c>
      <c r="AK19" s="5">
        <f t="shared" si="14"/>
        <v>39</v>
      </c>
      <c r="AL19" s="5">
        <f t="shared" si="14"/>
        <v>38</v>
      </c>
      <c r="AM19" s="5">
        <f t="shared" si="14"/>
        <v>20</v>
      </c>
      <c r="AN19" s="5">
        <f t="shared" si="14"/>
        <v>53</v>
      </c>
      <c r="AO19" s="5">
        <f t="shared" si="14"/>
        <v>29</v>
      </c>
      <c r="AP19" s="5">
        <f t="shared" si="14"/>
        <v>12</v>
      </c>
      <c r="AQ19" s="5">
        <f t="shared" si="14"/>
        <v>44</v>
      </c>
      <c r="AR19" s="5">
        <f t="shared" si="14"/>
        <v>37</v>
      </c>
      <c r="AS19" s="5">
        <f t="shared" si="14"/>
        <v>21</v>
      </c>
      <c r="AT19" s="5">
        <f t="shared" si="14"/>
        <v>37</v>
      </c>
      <c r="AU19" s="5">
        <f t="shared" si="14"/>
        <v>29</v>
      </c>
      <c r="AV19" s="5">
        <f t="shared" si="14"/>
        <v>32</v>
      </c>
      <c r="AW19" s="5">
        <f t="shared" si="14"/>
        <v>19</v>
      </c>
      <c r="AX19" s="5">
        <f t="shared" si="14"/>
        <v>23</v>
      </c>
      <c r="AY19" s="5">
        <f t="shared" si="14"/>
        <v>25</v>
      </c>
      <c r="AZ19" s="5">
        <f t="shared" si="14"/>
        <v>31</v>
      </c>
      <c r="BA19" s="5">
        <f t="shared" si="14"/>
        <v>35</v>
      </c>
      <c r="BB19" s="5">
        <f t="shared" si="14"/>
        <v>34</v>
      </c>
      <c r="BC19" s="5">
        <f t="shared" si="14"/>
        <v>30</v>
      </c>
      <c r="BD19" s="5">
        <f t="shared" si="14"/>
        <v>14</v>
      </c>
      <c r="BE19" s="5">
        <f t="shared" ref="BE19:CI19" si="15">SUM(BE7:BE18)</f>
        <v>30</v>
      </c>
      <c r="BF19" s="5"/>
      <c r="BG19" s="5">
        <f t="shared" si="15"/>
        <v>24</v>
      </c>
      <c r="BH19" s="5">
        <f t="shared" si="15"/>
        <v>24</v>
      </c>
      <c r="BI19" s="5">
        <f t="shared" si="15"/>
        <v>7</v>
      </c>
      <c r="BJ19" s="5">
        <f t="shared" si="15"/>
        <v>25</v>
      </c>
      <c r="BK19" s="5">
        <f t="shared" si="15"/>
        <v>25</v>
      </c>
      <c r="BL19" s="5">
        <f t="shared" si="15"/>
        <v>22</v>
      </c>
      <c r="BM19" s="5">
        <f t="shared" si="15"/>
        <v>24</v>
      </c>
      <c r="BN19" s="5">
        <f t="shared" si="15"/>
        <v>24</v>
      </c>
      <c r="BO19" s="5">
        <f t="shared" si="15"/>
        <v>25</v>
      </c>
      <c r="BP19" s="5">
        <f t="shared" si="15"/>
        <v>23</v>
      </c>
      <c r="BQ19" s="5">
        <f t="shared" si="15"/>
        <v>8</v>
      </c>
      <c r="BR19" s="5">
        <f t="shared" si="15"/>
        <v>16</v>
      </c>
      <c r="BS19" s="5">
        <f t="shared" si="15"/>
        <v>7</v>
      </c>
      <c r="BT19" s="5">
        <f t="shared" si="15"/>
        <v>24</v>
      </c>
      <c r="BU19" s="5">
        <f>SUM(BU7:BU18)</f>
        <v>11</v>
      </c>
      <c r="BV19" s="5">
        <f t="shared" si="15"/>
        <v>19</v>
      </c>
      <c r="BW19" s="5">
        <f t="shared" si="15"/>
        <v>26</v>
      </c>
      <c r="BX19" s="5">
        <f t="shared" si="15"/>
        <v>12</v>
      </c>
      <c r="BY19" s="5">
        <f t="shared" si="15"/>
        <v>18</v>
      </c>
      <c r="BZ19" s="5">
        <f t="shared" si="15"/>
        <v>23</v>
      </c>
      <c r="CA19" s="5">
        <f t="shared" si="15"/>
        <v>22</v>
      </c>
      <c r="CB19" s="5">
        <f t="shared" si="15"/>
        <v>28</v>
      </c>
      <c r="CC19" s="5">
        <f t="shared" si="15"/>
        <v>11</v>
      </c>
      <c r="CD19" s="5">
        <f t="shared" si="15"/>
        <v>16</v>
      </c>
      <c r="CE19" s="5">
        <f t="shared" si="15"/>
        <v>16</v>
      </c>
      <c r="CF19" s="5">
        <f t="shared" si="15"/>
        <v>10</v>
      </c>
      <c r="CG19" s="5">
        <f t="shared" si="15"/>
        <v>16</v>
      </c>
      <c r="CH19" s="5">
        <f t="shared" si="15"/>
        <v>25</v>
      </c>
      <c r="CI19" s="5">
        <f t="shared" si="15"/>
        <v>9</v>
      </c>
      <c r="CJ19" s="5"/>
      <c r="CK19" s="28">
        <f t="shared" ref="CK19" si="16">AVERAGE(BE19:CH19)</f>
        <v>19.344827586206897</v>
      </c>
      <c r="CL19" s="6">
        <f>SUM(CL7:CL18)</f>
        <v>37.471698113207552</v>
      </c>
      <c r="CM19" s="30">
        <f t="shared" ref="CM19" si="17">AVERAGE(C19:CH19)</f>
        <v>31.096385542168676</v>
      </c>
      <c r="CN19" s="58">
        <f>AVERAGE(AY19:BR19)</f>
        <v>23.473684210526315</v>
      </c>
      <c r="CO19" s="58">
        <f>AVERAGE(BS19:CH19)</f>
        <v>17.75</v>
      </c>
      <c r="CP19" s="66">
        <f>SUM(CP7:CP18)</f>
        <v>25.599999999999998</v>
      </c>
      <c r="CQ19" s="66">
        <f>SUM(CQ7:CQ18)</f>
        <v>29.500000000000004</v>
      </c>
      <c r="CR19" s="66">
        <f>SUM(CR7:CR18)</f>
        <v>21.15</v>
      </c>
      <c r="CS19" s="66">
        <f t="shared" ref="CS19:CW19" si="18">SUM(CS7:CS18)</f>
        <v>24</v>
      </c>
      <c r="CT19" s="66">
        <f t="shared" si="18"/>
        <v>15.8</v>
      </c>
      <c r="CU19" s="66">
        <f t="shared" si="18"/>
        <v>18.400000000000002</v>
      </c>
      <c r="CV19" s="66">
        <f t="shared" si="18"/>
        <v>20.399999999999999</v>
      </c>
      <c r="CW19" s="66">
        <f t="shared" si="18"/>
        <v>15.333333333333332</v>
      </c>
      <c r="CX19" s="65"/>
      <c r="CY19" s="65"/>
    </row>
    <row r="20" spans="1:103"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28"/>
      <c r="CJ20" s="28"/>
      <c r="CK20" s="28"/>
      <c r="CL20" s="6"/>
      <c r="CM20" s="30"/>
      <c r="CN20" s="58"/>
      <c r="CO20" s="58"/>
      <c r="CP20" s="66"/>
      <c r="CQ20" s="66"/>
      <c r="CR20" s="66"/>
      <c r="CS20" s="66"/>
      <c r="CT20" s="66"/>
      <c r="CU20" s="66"/>
      <c r="CV20" s="66"/>
      <c r="CW20" s="66"/>
      <c r="CX20" s="65"/>
      <c r="CY20" s="65"/>
    </row>
    <row r="21" spans="1:103" ht="12.75">
      <c r="A21" s="1" t="s">
        <v>124</v>
      </c>
      <c r="B21" s="1" t="s">
        <v>7</v>
      </c>
      <c r="C21" s="5"/>
      <c r="D21" s="5"/>
      <c r="E21" s="5"/>
      <c r="F21" s="5"/>
      <c r="G21" s="5"/>
      <c r="H21" s="42">
        <f t="shared" ref="H21:AM21" si="19">(SUM(D12:L12)+(C12+M12)/2)/10</f>
        <v>13.65</v>
      </c>
      <c r="I21" s="42">
        <f t="shared" si="19"/>
        <v>13.2</v>
      </c>
      <c r="J21" s="42">
        <f t="shared" si="19"/>
        <v>13.05</v>
      </c>
      <c r="K21" s="42">
        <f t="shared" si="19"/>
        <v>13.8</v>
      </c>
      <c r="L21" s="42">
        <f t="shared" si="19"/>
        <v>14.05</v>
      </c>
      <c r="M21" s="42">
        <f t="shared" si="19"/>
        <v>13.3</v>
      </c>
      <c r="N21" s="42">
        <f t="shared" si="19"/>
        <v>12.95</v>
      </c>
      <c r="O21" s="42">
        <f t="shared" si="19"/>
        <v>13.05</v>
      </c>
      <c r="P21" s="42">
        <f t="shared" si="19"/>
        <v>12.8</v>
      </c>
      <c r="Q21" s="42">
        <f t="shared" si="19"/>
        <v>12.4</v>
      </c>
      <c r="R21" s="42">
        <f t="shared" si="19"/>
        <v>12.1</v>
      </c>
      <c r="S21" s="42">
        <f t="shared" si="19"/>
        <v>11.75</v>
      </c>
      <c r="T21" s="42">
        <f t="shared" si="19"/>
        <v>11.05</v>
      </c>
      <c r="U21" s="42">
        <f t="shared" si="19"/>
        <v>10.15</v>
      </c>
      <c r="V21" s="42">
        <f t="shared" si="19"/>
        <v>9.35</v>
      </c>
      <c r="W21" s="42">
        <f t="shared" si="19"/>
        <v>9.0500000000000007</v>
      </c>
      <c r="X21" s="42">
        <f t="shared" si="19"/>
        <v>9.3000000000000007</v>
      </c>
      <c r="Y21" s="42">
        <f t="shared" si="19"/>
        <v>10.1</v>
      </c>
      <c r="Z21" s="42">
        <f t="shared" si="19"/>
        <v>10.4</v>
      </c>
      <c r="AA21" s="42">
        <f t="shared" si="19"/>
        <v>9.6999999999999993</v>
      </c>
      <c r="AB21" s="42">
        <f t="shared" si="19"/>
        <v>8.9499999999999993</v>
      </c>
      <c r="AC21" s="42">
        <f t="shared" si="19"/>
        <v>8.9</v>
      </c>
      <c r="AD21" s="42">
        <f t="shared" si="19"/>
        <v>9.1</v>
      </c>
      <c r="AE21" s="42">
        <f t="shared" si="19"/>
        <v>8.9</v>
      </c>
      <c r="AF21" s="42">
        <f t="shared" si="19"/>
        <v>8.9499999999999993</v>
      </c>
      <c r="AG21" s="42">
        <f t="shared" si="19"/>
        <v>9.35</v>
      </c>
      <c r="AH21" s="42">
        <f t="shared" si="19"/>
        <v>9.0500000000000007</v>
      </c>
      <c r="AI21" s="42">
        <f t="shared" si="19"/>
        <v>8.6</v>
      </c>
      <c r="AJ21" s="42">
        <f t="shared" si="19"/>
        <v>8.9499999999999993</v>
      </c>
      <c r="AK21" s="42">
        <f t="shared" si="19"/>
        <v>8.85</v>
      </c>
      <c r="AL21" s="42">
        <f t="shared" si="19"/>
        <v>9.4499999999999993</v>
      </c>
      <c r="AM21" s="42">
        <f t="shared" si="19"/>
        <v>10.45</v>
      </c>
      <c r="AN21" s="42">
        <f t="shared" ref="AN21:BS21" si="20">(SUM(AJ12:AR12)+(AI12+AS12)/2)/10</f>
        <v>10.7</v>
      </c>
      <c r="AO21" s="42">
        <f t="shared" si="20"/>
        <v>11</v>
      </c>
      <c r="AP21" s="42">
        <f t="shared" si="20"/>
        <v>11.45</v>
      </c>
      <c r="AQ21" s="42">
        <f t="shared" si="20"/>
        <v>11.45</v>
      </c>
      <c r="AR21" s="42">
        <f t="shared" si="20"/>
        <v>11.4</v>
      </c>
      <c r="AS21" s="42">
        <f t="shared" si="20"/>
        <v>10.75</v>
      </c>
      <c r="AT21" s="42">
        <f t="shared" si="20"/>
        <v>9.65</v>
      </c>
      <c r="AU21" s="42">
        <f t="shared" si="20"/>
        <v>9.6</v>
      </c>
      <c r="AV21" s="42">
        <f t="shared" si="20"/>
        <v>9.1</v>
      </c>
      <c r="AW21" s="42">
        <f t="shared" si="20"/>
        <v>8.4</v>
      </c>
      <c r="AX21" s="42">
        <f t="shared" si="20"/>
        <v>8.3000000000000007</v>
      </c>
      <c r="AY21" s="42">
        <f t="shared" si="20"/>
        <v>7.65</v>
      </c>
      <c r="AZ21" s="42">
        <f t="shared" si="20"/>
        <v>6.45</v>
      </c>
      <c r="BA21" s="42">
        <f t="shared" si="20"/>
        <v>5.6</v>
      </c>
      <c r="BB21" s="42">
        <f t="shared" si="20"/>
        <v>5</v>
      </c>
      <c r="BC21" s="42">
        <f t="shared" si="20"/>
        <v>4.75</v>
      </c>
      <c r="BD21" s="42">
        <f t="shared" si="20"/>
        <v>4.8</v>
      </c>
      <c r="BE21" s="42">
        <f t="shared" si="20"/>
        <v>5.2</v>
      </c>
      <c r="BF21" s="42">
        <f t="shared" si="20"/>
        <v>5.55</v>
      </c>
      <c r="BG21" s="42">
        <f t="shared" si="20"/>
        <v>5.25</v>
      </c>
      <c r="BH21" s="42">
        <f t="shared" si="20"/>
        <v>5</v>
      </c>
      <c r="BI21" s="42">
        <f t="shared" si="20"/>
        <v>5.2</v>
      </c>
      <c r="BJ21" s="42">
        <f t="shared" si="20"/>
        <v>5.65</v>
      </c>
      <c r="BK21" s="42">
        <f t="shared" si="20"/>
        <v>6.2</v>
      </c>
      <c r="BL21" s="42">
        <f t="shared" si="20"/>
        <v>6.5</v>
      </c>
      <c r="BM21" s="42">
        <f t="shared" si="20"/>
        <v>6.6</v>
      </c>
      <c r="BN21" s="42">
        <f t="shared" si="20"/>
        <v>6.5</v>
      </c>
      <c r="BO21" s="42">
        <f t="shared" si="20"/>
        <v>6.05</v>
      </c>
      <c r="BP21" s="42">
        <f t="shared" si="20"/>
        <v>5.45</v>
      </c>
      <c r="BQ21" s="42">
        <f t="shared" si="20"/>
        <v>5</v>
      </c>
      <c r="BR21" s="42">
        <f t="shared" si="20"/>
        <v>4.6500000000000004</v>
      </c>
      <c r="BS21" s="42">
        <f t="shared" si="20"/>
        <v>4.5</v>
      </c>
      <c r="BT21" s="42">
        <f t="shared" ref="BT21:CD21" si="21">(SUM(BP12:BX12)+(BO12+BY12)/2)/10</f>
        <v>4.4000000000000004</v>
      </c>
      <c r="BU21" s="42">
        <f t="shared" si="21"/>
        <v>4.3499999999999996</v>
      </c>
      <c r="BV21" s="42">
        <f t="shared" si="21"/>
        <v>4.7</v>
      </c>
      <c r="BW21" s="42">
        <f t="shared" si="21"/>
        <v>5.4</v>
      </c>
      <c r="BX21" s="42">
        <f t="shared" si="21"/>
        <v>6</v>
      </c>
      <c r="BY21" s="42">
        <f t="shared" si="21"/>
        <v>5.8</v>
      </c>
      <c r="BZ21" s="42">
        <f t="shared" si="21"/>
        <v>5.75</v>
      </c>
      <c r="CA21" s="42">
        <f t="shared" si="21"/>
        <v>6.05</v>
      </c>
      <c r="CB21" s="42">
        <f t="shared" si="21"/>
        <v>5.9</v>
      </c>
      <c r="CC21" s="42">
        <f t="shared" si="21"/>
        <v>5.65</v>
      </c>
      <c r="CD21" s="42">
        <f t="shared" si="21"/>
        <v>5.35</v>
      </c>
      <c r="CE21" s="5"/>
      <c r="CF21" s="5"/>
      <c r="CG21" s="5"/>
      <c r="CH21" s="5"/>
      <c r="CI21" s="5"/>
      <c r="CJ21" s="5"/>
      <c r="CK21" s="28"/>
      <c r="CL21" s="6"/>
      <c r="CM21" s="30"/>
      <c r="CP21" s="66"/>
      <c r="CQ21" s="66"/>
      <c r="CR21" s="66"/>
      <c r="CS21" s="66"/>
      <c r="CT21" s="66"/>
      <c r="CU21" s="66"/>
      <c r="CV21" s="66"/>
      <c r="CW21" s="66"/>
      <c r="CX21" s="66"/>
      <c r="CY21" s="66"/>
    </row>
    <row r="22" spans="1:103" ht="12.75">
      <c r="A22" s="1" t="s">
        <v>124</v>
      </c>
      <c r="B22" s="1" t="s">
        <v>8</v>
      </c>
      <c r="D22" s="5"/>
      <c r="E22" s="5"/>
      <c r="F22" s="5"/>
      <c r="G22" s="5"/>
      <c r="H22" s="42">
        <f>(SUM(D13:L13)+(C13+M13)/2)/10</f>
        <v>15.8</v>
      </c>
      <c r="I22" s="42">
        <f t="shared" ref="I22:BT22" si="22">(SUM(E13:M13)+(D13+N13)/2)/10</f>
        <v>15.7</v>
      </c>
      <c r="J22" s="42">
        <f t="shared" si="22"/>
        <v>15.75</v>
      </c>
      <c r="K22" s="42">
        <f t="shared" si="22"/>
        <v>15.9</v>
      </c>
      <c r="L22" s="42">
        <f t="shared" si="22"/>
        <v>16.05</v>
      </c>
      <c r="M22" s="42">
        <f t="shared" si="22"/>
        <v>15.25</v>
      </c>
      <c r="N22" s="42">
        <f t="shared" si="22"/>
        <v>14.2</v>
      </c>
      <c r="O22" s="42">
        <f t="shared" si="22"/>
        <v>13</v>
      </c>
      <c r="P22" s="42">
        <f t="shared" si="22"/>
        <v>12.1</v>
      </c>
      <c r="Q22" s="42">
        <f t="shared" si="22"/>
        <v>11.75</v>
      </c>
      <c r="R22" s="42">
        <f t="shared" si="22"/>
        <v>11.95</v>
      </c>
      <c r="S22" s="42">
        <f t="shared" si="22"/>
        <v>12.15</v>
      </c>
      <c r="T22" s="42">
        <f t="shared" si="22"/>
        <v>11.8</v>
      </c>
      <c r="U22" s="42">
        <f t="shared" si="22"/>
        <v>11.25</v>
      </c>
      <c r="V22" s="42">
        <f t="shared" si="22"/>
        <v>10.9</v>
      </c>
      <c r="W22" s="42">
        <f t="shared" si="22"/>
        <v>11.25</v>
      </c>
      <c r="X22" s="42">
        <f t="shared" si="22"/>
        <v>12.1</v>
      </c>
      <c r="Y22" s="42">
        <f t="shared" si="22"/>
        <v>12.9</v>
      </c>
      <c r="Z22" s="42">
        <f t="shared" si="22"/>
        <v>13.2</v>
      </c>
      <c r="AA22" s="42">
        <f t="shared" si="22"/>
        <v>13.15</v>
      </c>
      <c r="AB22" s="42">
        <f t="shared" si="22"/>
        <v>12.7</v>
      </c>
      <c r="AC22" s="42">
        <f t="shared" si="22"/>
        <v>11.95</v>
      </c>
      <c r="AD22" s="42">
        <f t="shared" si="22"/>
        <v>11.15</v>
      </c>
      <c r="AE22" s="42">
        <f t="shared" si="22"/>
        <v>10.85</v>
      </c>
      <c r="AF22" s="42">
        <f t="shared" si="22"/>
        <v>11</v>
      </c>
      <c r="AG22" s="42">
        <f t="shared" si="22"/>
        <v>11</v>
      </c>
      <c r="AH22" s="42">
        <f t="shared" si="22"/>
        <v>11</v>
      </c>
      <c r="AI22" s="42">
        <f t="shared" si="22"/>
        <v>11.45</v>
      </c>
      <c r="AJ22" s="42">
        <f t="shared" si="22"/>
        <v>11.6</v>
      </c>
      <c r="AK22" s="42">
        <f t="shared" si="22"/>
        <v>11.05</v>
      </c>
      <c r="AL22" s="42">
        <f t="shared" si="22"/>
        <v>10.7</v>
      </c>
      <c r="AM22" s="42">
        <f t="shared" si="22"/>
        <v>10.85</v>
      </c>
      <c r="AN22" s="42">
        <f t="shared" si="22"/>
        <v>11.3</v>
      </c>
      <c r="AO22" s="42">
        <f t="shared" si="22"/>
        <v>11.55</v>
      </c>
      <c r="AP22" s="42">
        <f t="shared" si="22"/>
        <v>11.45</v>
      </c>
      <c r="AQ22" s="42">
        <f t="shared" si="22"/>
        <v>11</v>
      </c>
      <c r="AR22" s="42">
        <f t="shared" si="22"/>
        <v>10.45</v>
      </c>
      <c r="AS22" s="42">
        <f t="shared" si="22"/>
        <v>9.75</v>
      </c>
      <c r="AT22" s="42">
        <f t="shared" si="22"/>
        <v>9.5</v>
      </c>
      <c r="AU22" s="42">
        <f t="shared" si="22"/>
        <v>9.9</v>
      </c>
      <c r="AV22" s="42">
        <f t="shared" si="22"/>
        <v>10.45</v>
      </c>
      <c r="AW22" s="42">
        <f t="shared" si="22"/>
        <v>10.9</v>
      </c>
      <c r="AX22" s="42">
        <f t="shared" si="22"/>
        <v>11.05</v>
      </c>
      <c r="AY22" s="42">
        <f t="shared" si="22"/>
        <v>10.4</v>
      </c>
      <c r="AZ22" s="42">
        <f t="shared" si="22"/>
        <v>10.050000000000001</v>
      </c>
      <c r="BA22" s="42">
        <f t="shared" si="22"/>
        <v>9.9499999999999993</v>
      </c>
      <c r="BB22" s="42">
        <f t="shared" si="22"/>
        <v>9.35</v>
      </c>
      <c r="BC22" s="42">
        <f t="shared" si="22"/>
        <v>9.4</v>
      </c>
      <c r="BD22" s="42">
        <f t="shared" si="22"/>
        <v>9.0500000000000007</v>
      </c>
      <c r="BE22" s="42">
        <f t="shared" si="22"/>
        <v>8.5500000000000007</v>
      </c>
      <c r="BF22" s="42">
        <f t="shared" si="22"/>
        <v>8.1</v>
      </c>
      <c r="BG22" s="42">
        <f t="shared" si="22"/>
        <v>7.3</v>
      </c>
      <c r="BH22" s="42">
        <f t="shared" si="22"/>
        <v>7.15</v>
      </c>
      <c r="BI22" s="42">
        <f t="shared" si="22"/>
        <v>7.7</v>
      </c>
      <c r="BJ22" s="42">
        <f t="shared" si="22"/>
        <v>7.85</v>
      </c>
      <c r="BK22" s="42">
        <f t="shared" si="22"/>
        <v>8.0500000000000007</v>
      </c>
      <c r="BL22" s="42">
        <f t="shared" si="22"/>
        <v>8.25</v>
      </c>
      <c r="BM22" s="42">
        <f t="shared" si="22"/>
        <v>7.6</v>
      </c>
      <c r="BN22" s="42">
        <f t="shared" si="22"/>
        <v>7.2</v>
      </c>
      <c r="BO22" s="42">
        <f t="shared" si="22"/>
        <v>7.2</v>
      </c>
      <c r="BP22" s="42">
        <f t="shared" si="22"/>
        <v>7.15</v>
      </c>
      <c r="BQ22" s="42">
        <f t="shared" si="22"/>
        <v>7.35</v>
      </c>
      <c r="BR22" s="42">
        <f t="shared" si="22"/>
        <v>7.65</v>
      </c>
      <c r="BS22" s="42">
        <f t="shared" si="22"/>
        <v>7.2</v>
      </c>
      <c r="BT22" s="42">
        <f t="shared" si="22"/>
        <v>6.5</v>
      </c>
      <c r="BU22" s="42">
        <f t="shared" ref="BU22:CD22" si="23">(SUM(BQ13:BY13)+(BP13+BZ13)/2)/10</f>
        <v>6.25</v>
      </c>
      <c r="BV22" s="42">
        <f t="shared" si="23"/>
        <v>6.65</v>
      </c>
      <c r="BW22" s="42">
        <f t="shared" si="23"/>
        <v>7.15</v>
      </c>
      <c r="BX22" s="42">
        <f t="shared" si="23"/>
        <v>7.5</v>
      </c>
      <c r="BY22" s="42">
        <f t="shared" si="23"/>
        <v>7.55</v>
      </c>
      <c r="BZ22" s="42">
        <f t="shared" si="23"/>
        <v>7.35</v>
      </c>
      <c r="CA22" s="42">
        <f t="shared" si="23"/>
        <v>6.95</v>
      </c>
      <c r="CB22" s="42">
        <f t="shared" si="23"/>
        <v>6.45</v>
      </c>
      <c r="CC22" s="42">
        <f t="shared" si="23"/>
        <v>6.85</v>
      </c>
      <c r="CD22" s="42">
        <f t="shared" si="23"/>
        <v>7.15</v>
      </c>
      <c r="CE22" s="4"/>
      <c r="CF22" s="4"/>
      <c r="CG22" s="4"/>
      <c r="CH22" s="4"/>
      <c r="CI22" s="4"/>
      <c r="CJ22" s="4"/>
      <c r="CK22" s="5"/>
      <c r="CL22" s="5"/>
    </row>
    <row r="23" spans="1:103" ht="12.75">
      <c r="A23" s="1" t="s">
        <v>124</v>
      </c>
      <c r="B23" s="1" t="s">
        <v>84</v>
      </c>
      <c r="D23" s="5"/>
      <c r="E23" s="5"/>
      <c r="F23" s="5"/>
      <c r="G23" s="5"/>
      <c r="H23" s="42">
        <f>(SUM(D14:L14)+(C14+M14)/2)/10</f>
        <v>9.1999999999999993</v>
      </c>
      <c r="I23" s="42">
        <f t="shared" ref="I23:R25" si="24">(SUM(E14:M14)+(D14+N14)/2)/10</f>
        <v>9.4499999999999993</v>
      </c>
      <c r="J23" s="42">
        <f t="shared" si="24"/>
        <v>10.4</v>
      </c>
      <c r="K23" s="42">
        <f t="shared" si="24"/>
        <v>10.4</v>
      </c>
      <c r="L23" s="42">
        <f t="shared" si="24"/>
        <v>10.35</v>
      </c>
      <c r="M23" s="42">
        <f t="shared" si="24"/>
        <v>10.5</v>
      </c>
      <c r="N23" s="42">
        <f t="shared" si="24"/>
        <v>10.050000000000001</v>
      </c>
      <c r="O23" s="42">
        <f t="shared" si="24"/>
        <v>9.6</v>
      </c>
      <c r="P23" s="42">
        <f t="shared" si="24"/>
        <v>9.5500000000000007</v>
      </c>
      <c r="Q23" s="42">
        <f t="shared" si="24"/>
        <v>9.1999999999999993</v>
      </c>
      <c r="R23" s="42">
        <f t="shared" si="24"/>
        <v>8.8000000000000007</v>
      </c>
      <c r="S23" s="42">
        <f t="shared" ref="S23:AB25" si="25">(SUM(O14:W14)+(N14+X14)/2)/10</f>
        <v>7.9</v>
      </c>
      <c r="T23" s="42">
        <f t="shared" si="25"/>
        <v>6.75</v>
      </c>
      <c r="U23" s="42">
        <f t="shared" si="25"/>
        <v>6.55</v>
      </c>
      <c r="V23" s="42">
        <f t="shared" si="25"/>
        <v>6.5</v>
      </c>
      <c r="W23" s="42">
        <f t="shared" si="25"/>
        <v>6.45</v>
      </c>
      <c r="X23" s="42">
        <f t="shared" si="25"/>
        <v>6.75</v>
      </c>
      <c r="Y23" s="42">
        <f t="shared" si="25"/>
        <v>6.75</v>
      </c>
      <c r="Z23" s="42">
        <f t="shared" si="25"/>
        <v>6.65</v>
      </c>
      <c r="AA23" s="42">
        <f t="shared" si="25"/>
        <v>6.95</v>
      </c>
      <c r="AB23" s="42">
        <f t="shared" si="25"/>
        <v>7.05</v>
      </c>
      <c r="AC23" s="42">
        <f t="shared" ref="AC23:AL25" si="26">(SUM(Y14:AG14)+(X14+AH14)/2)/10</f>
        <v>7.3</v>
      </c>
      <c r="AD23" s="42">
        <f t="shared" si="26"/>
        <v>7.4</v>
      </c>
      <c r="AE23" s="42">
        <f t="shared" si="26"/>
        <v>7.45</v>
      </c>
      <c r="AF23" s="42">
        <f t="shared" si="26"/>
        <v>7.85</v>
      </c>
      <c r="AG23" s="42">
        <f t="shared" si="26"/>
        <v>7.8</v>
      </c>
      <c r="AH23" s="42">
        <f t="shared" si="26"/>
        <v>7.25</v>
      </c>
      <c r="AI23" s="42">
        <f t="shared" si="26"/>
        <v>7.1</v>
      </c>
      <c r="AJ23" s="42">
        <f t="shared" si="26"/>
        <v>7.25</v>
      </c>
      <c r="AK23" s="42">
        <f t="shared" si="26"/>
        <v>6.85</v>
      </c>
      <c r="AL23" s="42">
        <f t="shared" si="26"/>
        <v>6.85</v>
      </c>
      <c r="AM23" s="42">
        <f t="shared" ref="AM23:AV25" si="27">(SUM(AI14:AQ14)+(AH14+AR14)/2)/10</f>
        <v>7.15</v>
      </c>
      <c r="AN23" s="42">
        <f t="shared" si="27"/>
        <v>7.1</v>
      </c>
      <c r="AO23" s="42">
        <f t="shared" si="27"/>
        <v>6.8</v>
      </c>
      <c r="AP23" s="42">
        <f t="shared" si="27"/>
        <v>6</v>
      </c>
      <c r="AQ23" s="42">
        <f t="shared" si="27"/>
        <v>5.5</v>
      </c>
      <c r="AR23" s="42">
        <f t="shared" si="27"/>
        <v>5.5</v>
      </c>
      <c r="AS23" s="42">
        <f t="shared" si="27"/>
        <v>5.45</v>
      </c>
      <c r="AT23" s="42">
        <f t="shared" si="27"/>
        <v>5.3</v>
      </c>
      <c r="AU23" s="42">
        <f t="shared" si="27"/>
        <v>5.5</v>
      </c>
      <c r="AV23" s="42">
        <f t="shared" si="27"/>
        <v>5.5</v>
      </c>
      <c r="AW23" s="42">
        <f t="shared" ref="AW23:BF25" si="28">(SUM(AS14:BA14)+(AR14+BB14)/2)/10</f>
        <v>5</v>
      </c>
      <c r="AX23" s="42">
        <f t="shared" si="28"/>
        <v>4.8</v>
      </c>
      <c r="AY23" s="42">
        <f t="shared" si="28"/>
        <v>5.15</v>
      </c>
      <c r="AZ23" s="42">
        <f t="shared" si="28"/>
        <v>6</v>
      </c>
      <c r="BA23" s="42">
        <f t="shared" si="28"/>
        <v>6.35</v>
      </c>
      <c r="BB23" s="42">
        <f t="shared" si="28"/>
        <v>6.3</v>
      </c>
      <c r="BC23" s="42">
        <f t="shared" si="28"/>
        <v>6.25</v>
      </c>
      <c r="BD23" s="42">
        <f t="shared" si="28"/>
        <v>5.7</v>
      </c>
      <c r="BE23" s="42">
        <f t="shared" si="28"/>
        <v>4.95</v>
      </c>
      <c r="BF23" s="42">
        <f t="shared" si="28"/>
        <v>4.55</v>
      </c>
      <c r="BG23" s="42">
        <f t="shared" ref="BG23:BP25" si="29">(SUM(BC14:BK14)+(BB14+BL14)/2)/10</f>
        <v>4.45</v>
      </c>
      <c r="BH23" s="42">
        <f t="shared" si="29"/>
        <v>4.25</v>
      </c>
      <c r="BI23" s="42">
        <f t="shared" si="29"/>
        <v>3.95</v>
      </c>
      <c r="BJ23" s="42">
        <f t="shared" si="29"/>
        <v>3.6</v>
      </c>
      <c r="BK23" s="42">
        <f t="shared" si="29"/>
        <v>3.75</v>
      </c>
      <c r="BL23" s="42">
        <f t="shared" si="29"/>
        <v>4.1500000000000004</v>
      </c>
      <c r="BM23" s="42">
        <f t="shared" si="29"/>
        <v>4.0999999999999996</v>
      </c>
      <c r="BN23" s="42">
        <f t="shared" si="29"/>
        <v>4.1500000000000004</v>
      </c>
      <c r="BO23" s="42">
        <f t="shared" si="29"/>
        <v>4.3</v>
      </c>
      <c r="BP23" s="42">
        <f t="shared" si="29"/>
        <v>4.2</v>
      </c>
      <c r="BQ23" s="42">
        <f t="shared" ref="BQ23:BZ25" si="30">(SUM(BM14:BU14)+(BL14+BV14)/2)/10</f>
        <v>3.95</v>
      </c>
      <c r="BR23" s="42">
        <f t="shared" si="30"/>
        <v>4.25</v>
      </c>
      <c r="BS23" s="42">
        <f t="shared" si="30"/>
        <v>4.3499999999999996</v>
      </c>
      <c r="BT23" s="42">
        <f t="shared" si="30"/>
        <v>4.05</v>
      </c>
      <c r="BU23" s="42">
        <f t="shared" si="30"/>
        <v>3.85</v>
      </c>
      <c r="BV23" s="42">
        <f t="shared" si="30"/>
        <v>3.6</v>
      </c>
      <c r="BW23" s="42">
        <f t="shared" si="30"/>
        <v>3.45</v>
      </c>
      <c r="BX23" s="42">
        <f t="shared" si="30"/>
        <v>3.2</v>
      </c>
      <c r="BY23" s="42">
        <f t="shared" si="30"/>
        <v>3.45</v>
      </c>
      <c r="BZ23" s="42">
        <f t="shared" si="30"/>
        <v>3.6</v>
      </c>
      <c r="CA23" s="42">
        <f t="shared" ref="CA23:CD25" si="31">(SUM(BW14:CE14)+(BV14+CF14)/2)/10</f>
        <v>3.35</v>
      </c>
      <c r="CB23" s="42">
        <f t="shared" si="31"/>
        <v>3.05</v>
      </c>
      <c r="CC23" s="42">
        <f t="shared" si="31"/>
        <v>3</v>
      </c>
      <c r="CD23" s="42">
        <f t="shared" si="31"/>
        <v>3.1</v>
      </c>
      <c r="CE23" s="4"/>
      <c r="CF23" s="4"/>
      <c r="CG23" s="4"/>
      <c r="CH23" s="4"/>
      <c r="CI23" s="4"/>
      <c r="CJ23" s="4"/>
      <c r="CK23" s="5"/>
    </row>
    <row r="24" spans="1:103" ht="12.75">
      <c r="A24" s="1" t="s">
        <v>124</v>
      </c>
      <c r="B24" s="1" t="s">
        <v>85</v>
      </c>
      <c r="D24" s="5"/>
      <c r="E24" s="5"/>
      <c r="F24" s="5"/>
      <c r="G24" s="5"/>
      <c r="H24" s="42">
        <f>(SUM(D15:L15)+(C15+M15)/2)/10</f>
        <v>3.3</v>
      </c>
      <c r="I24" s="42">
        <f t="shared" si="24"/>
        <v>3.45</v>
      </c>
      <c r="J24" s="42">
        <f t="shared" si="24"/>
        <v>3.55</v>
      </c>
      <c r="K24" s="42">
        <f t="shared" si="24"/>
        <v>3.3</v>
      </c>
      <c r="L24" s="42">
        <f t="shared" si="24"/>
        <v>3.15</v>
      </c>
      <c r="M24" s="42">
        <f t="shared" si="24"/>
        <v>3.2</v>
      </c>
      <c r="N24" s="42">
        <f t="shared" si="24"/>
        <v>3.15</v>
      </c>
      <c r="O24" s="42">
        <f t="shared" si="24"/>
        <v>3.2</v>
      </c>
      <c r="P24" s="42">
        <f t="shared" si="24"/>
        <v>3.45</v>
      </c>
      <c r="Q24" s="42">
        <f t="shared" si="24"/>
        <v>3.65</v>
      </c>
      <c r="R24" s="42">
        <f t="shared" si="24"/>
        <v>3.35</v>
      </c>
      <c r="S24" s="42">
        <f t="shared" si="25"/>
        <v>3</v>
      </c>
      <c r="T24" s="42">
        <f t="shared" si="25"/>
        <v>2.75</v>
      </c>
      <c r="U24" s="42">
        <f t="shared" si="25"/>
        <v>2.5499999999999998</v>
      </c>
      <c r="V24" s="42">
        <f t="shared" si="25"/>
        <v>2.25</v>
      </c>
      <c r="W24" s="42">
        <f t="shared" si="25"/>
        <v>2.1</v>
      </c>
      <c r="X24" s="42">
        <f t="shared" si="25"/>
        <v>2.2999999999999998</v>
      </c>
      <c r="Y24" s="42">
        <f t="shared" si="25"/>
        <v>2.4500000000000002</v>
      </c>
      <c r="Z24" s="42">
        <f t="shared" si="25"/>
        <v>2.25</v>
      </c>
      <c r="AA24" s="42">
        <f t="shared" si="25"/>
        <v>2.0499999999999998</v>
      </c>
      <c r="AB24" s="42">
        <f t="shared" si="25"/>
        <v>2.15</v>
      </c>
      <c r="AC24" s="42">
        <f t="shared" si="26"/>
        <v>2.15</v>
      </c>
      <c r="AD24" s="42">
        <f t="shared" si="26"/>
        <v>2.1</v>
      </c>
      <c r="AE24" s="42">
        <f t="shared" si="26"/>
        <v>2.0499999999999998</v>
      </c>
      <c r="AF24" s="42">
        <f t="shared" si="26"/>
        <v>2.1</v>
      </c>
      <c r="AG24" s="42">
        <f t="shared" si="26"/>
        <v>2.2999999999999998</v>
      </c>
      <c r="AH24" s="42">
        <f t="shared" si="26"/>
        <v>2.35</v>
      </c>
      <c r="AI24" s="42">
        <f t="shared" si="26"/>
        <v>2.1</v>
      </c>
      <c r="AJ24" s="42">
        <f t="shared" si="26"/>
        <v>1.9</v>
      </c>
      <c r="AK24" s="42">
        <f t="shared" si="26"/>
        <v>1.8</v>
      </c>
      <c r="AL24" s="42">
        <f t="shared" si="26"/>
        <v>1.7</v>
      </c>
      <c r="AM24" s="42">
        <f t="shared" si="27"/>
        <v>1.75</v>
      </c>
      <c r="AN24" s="42">
        <f t="shared" si="27"/>
        <v>1.7</v>
      </c>
      <c r="AO24" s="42">
        <f t="shared" si="27"/>
        <v>1.6</v>
      </c>
      <c r="AP24" s="42">
        <f t="shared" si="27"/>
        <v>1.6</v>
      </c>
      <c r="AQ24" s="42">
        <f t="shared" si="27"/>
        <v>1.65</v>
      </c>
      <c r="AR24" s="42">
        <f t="shared" si="27"/>
        <v>1.6</v>
      </c>
      <c r="AS24" s="42">
        <f t="shared" si="27"/>
        <v>1.6</v>
      </c>
      <c r="AT24" s="42">
        <f t="shared" si="27"/>
        <v>1.7</v>
      </c>
      <c r="AU24" s="42">
        <f t="shared" si="27"/>
        <v>1.85</v>
      </c>
      <c r="AV24" s="42">
        <f t="shared" si="27"/>
        <v>2.1</v>
      </c>
      <c r="AW24" s="42">
        <f t="shared" si="28"/>
        <v>2.2000000000000002</v>
      </c>
      <c r="AX24" s="42">
        <f t="shared" si="28"/>
        <v>2.2999999999999998</v>
      </c>
      <c r="AY24" s="42">
        <f t="shared" si="28"/>
        <v>2.2999999999999998</v>
      </c>
      <c r="AZ24" s="42">
        <f t="shared" si="28"/>
        <v>2.0499999999999998</v>
      </c>
      <c r="BA24" s="42">
        <f t="shared" si="28"/>
        <v>1.6</v>
      </c>
      <c r="BB24" s="42">
        <f t="shared" si="28"/>
        <v>1.4</v>
      </c>
      <c r="BC24" s="42">
        <f t="shared" si="28"/>
        <v>1.45</v>
      </c>
      <c r="BD24" s="42">
        <f t="shared" si="28"/>
        <v>1.4</v>
      </c>
      <c r="BE24" s="42">
        <f t="shared" si="28"/>
        <v>1.2</v>
      </c>
      <c r="BF24" s="42">
        <f t="shared" si="28"/>
        <v>0.9</v>
      </c>
      <c r="BG24" s="42">
        <f t="shared" si="29"/>
        <v>0.8</v>
      </c>
      <c r="BH24" s="42">
        <f t="shared" si="29"/>
        <v>0.75</v>
      </c>
      <c r="BI24" s="42">
        <f t="shared" si="29"/>
        <v>0.7</v>
      </c>
      <c r="BJ24" s="42">
        <f t="shared" si="29"/>
        <v>0.7</v>
      </c>
      <c r="BK24" s="42">
        <f t="shared" si="29"/>
        <v>0.75</v>
      </c>
      <c r="BL24" s="42">
        <f t="shared" si="29"/>
        <v>0.7</v>
      </c>
      <c r="BM24" s="42">
        <f t="shared" si="29"/>
        <v>0.65</v>
      </c>
      <c r="BN24" s="42">
        <f t="shared" si="29"/>
        <v>0.8</v>
      </c>
      <c r="BO24" s="42">
        <f t="shared" si="29"/>
        <v>0.9</v>
      </c>
      <c r="BP24" s="42">
        <f t="shared" si="29"/>
        <v>0.9</v>
      </c>
      <c r="BQ24" s="42">
        <f t="shared" si="30"/>
        <v>0.8</v>
      </c>
      <c r="BR24" s="42">
        <f t="shared" si="30"/>
        <v>0.7</v>
      </c>
      <c r="BS24" s="42">
        <f t="shared" si="30"/>
        <v>0.75</v>
      </c>
      <c r="BT24" s="42">
        <f t="shared" si="30"/>
        <v>0.8</v>
      </c>
      <c r="BU24" s="42">
        <f t="shared" si="30"/>
        <v>0.9</v>
      </c>
      <c r="BV24" s="42">
        <f t="shared" si="30"/>
        <v>1</v>
      </c>
      <c r="BW24" s="42">
        <f t="shared" si="30"/>
        <v>1.05</v>
      </c>
      <c r="BX24" s="42">
        <f t="shared" si="30"/>
        <v>1</v>
      </c>
      <c r="BY24" s="42">
        <f t="shared" si="30"/>
        <v>0.9</v>
      </c>
      <c r="BZ24" s="42">
        <f t="shared" si="30"/>
        <v>0.9</v>
      </c>
      <c r="CA24" s="42">
        <f t="shared" si="31"/>
        <v>0.9</v>
      </c>
      <c r="CB24" s="42">
        <f t="shared" si="31"/>
        <v>0.85</v>
      </c>
      <c r="CC24" s="42">
        <f t="shared" si="31"/>
        <v>0.85</v>
      </c>
      <c r="CD24" s="42">
        <f t="shared" si="31"/>
        <v>0.95</v>
      </c>
      <c r="CE24" s="4"/>
      <c r="CF24" s="4"/>
      <c r="CG24" s="4"/>
      <c r="CH24" s="4"/>
      <c r="CI24" s="4"/>
      <c r="CJ24" s="4"/>
      <c r="CK24" s="5"/>
    </row>
    <row r="25" spans="1:103" ht="12.75">
      <c r="A25" s="1" t="s">
        <v>124</v>
      </c>
      <c r="B25" s="1" t="s">
        <v>11</v>
      </c>
      <c r="D25" s="5"/>
      <c r="E25" s="5"/>
      <c r="F25" s="5"/>
      <c r="G25" s="5"/>
      <c r="H25" s="42">
        <f>(SUM(D16:L16)+(C16+M16)/2)/10</f>
        <v>1.1000000000000001</v>
      </c>
      <c r="I25" s="42">
        <f t="shared" si="24"/>
        <v>1.05</v>
      </c>
      <c r="J25" s="42">
        <f t="shared" si="24"/>
        <v>1.05</v>
      </c>
      <c r="K25" s="42">
        <f t="shared" si="24"/>
        <v>1.4</v>
      </c>
      <c r="L25" s="42">
        <f t="shared" si="24"/>
        <v>1.85</v>
      </c>
      <c r="M25" s="42">
        <f t="shared" si="24"/>
        <v>2</v>
      </c>
      <c r="N25" s="42">
        <f t="shared" si="24"/>
        <v>1.95</v>
      </c>
      <c r="O25" s="42">
        <f t="shared" si="24"/>
        <v>2.0499999999999998</v>
      </c>
      <c r="P25" s="42">
        <f t="shared" si="24"/>
        <v>2.0499999999999998</v>
      </c>
      <c r="Q25" s="42">
        <f t="shared" si="24"/>
        <v>1.95</v>
      </c>
      <c r="R25" s="42">
        <f t="shared" si="24"/>
        <v>1.8</v>
      </c>
      <c r="S25" s="42">
        <f t="shared" si="25"/>
        <v>1.65</v>
      </c>
      <c r="T25" s="42">
        <f t="shared" si="25"/>
        <v>1.45</v>
      </c>
      <c r="U25" s="42">
        <f t="shared" si="25"/>
        <v>1.1000000000000001</v>
      </c>
      <c r="V25" s="42">
        <f t="shared" si="25"/>
        <v>0.65</v>
      </c>
      <c r="W25" s="42">
        <f t="shared" si="25"/>
        <v>0.4</v>
      </c>
      <c r="X25" s="42">
        <f t="shared" si="25"/>
        <v>0.4</v>
      </c>
      <c r="Y25" s="42">
        <f t="shared" si="25"/>
        <v>0.4</v>
      </c>
      <c r="Z25" s="42">
        <f t="shared" si="25"/>
        <v>0.4</v>
      </c>
      <c r="AA25" s="42">
        <f t="shared" si="25"/>
        <v>0.35</v>
      </c>
      <c r="AB25" s="42">
        <f t="shared" si="25"/>
        <v>0.3</v>
      </c>
      <c r="AC25" s="42">
        <f t="shared" si="26"/>
        <v>0.3</v>
      </c>
      <c r="AD25" s="42">
        <f t="shared" si="26"/>
        <v>0.3</v>
      </c>
      <c r="AE25" s="42">
        <f t="shared" si="26"/>
        <v>0.4</v>
      </c>
      <c r="AF25" s="42">
        <f t="shared" si="26"/>
        <v>0.55000000000000004</v>
      </c>
      <c r="AG25" s="42">
        <f t="shared" si="26"/>
        <v>0.55000000000000004</v>
      </c>
      <c r="AH25" s="42">
        <f t="shared" si="26"/>
        <v>0.45</v>
      </c>
      <c r="AI25" s="42">
        <f t="shared" si="26"/>
        <v>0.4</v>
      </c>
      <c r="AJ25" s="42">
        <f t="shared" si="26"/>
        <v>0.4</v>
      </c>
      <c r="AK25" s="42">
        <f t="shared" si="26"/>
        <v>0.4</v>
      </c>
      <c r="AL25" s="42">
        <f t="shared" si="26"/>
        <v>0.4</v>
      </c>
      <c r="AM25" s="42">
        <f t="shared" si="27"/>
        <v>0.4</v>
      </c>
      <c r="AN25" s="42">
        <f t="shared" si="27"/>
        <v>0.4</v>
      </c>
      <c r="AO25" s="42">
        <f t="shared" si="27"/>
        <v>0.3</v>
      </c>
      <c r="AP25" s="42">
        <f t="shared" si="27"/>
        <v>0.25</v>
      </c>
      <c r="AQ25" s="42">
        <f t="shared" si="27"/>
        <v>0.3</v>
      </c>
      <c r="AR25" s="42">
        <f t="shared" si="27"/>
        <v>0.3</v>
      </c>
      <c r="AS25" s="42">
        <f t="shared" si="27"/>
        <v>0.25</v>
      </c>
      <c r="AT25" s="42">
        <f t="shared" si="27"/>
        <v>0.2</v>
      </c>
      <c r="AU25" s="42">
        <f t="shared" si="27"/>
        <v>0.2</v>
      </c>
      <c r="AV25" s="42">
        <f t="shared" si="27"/>
        <v>0.2</v>
      </c>
      <c r="AW25" s="42">
        <f t="shared" si="28"/>
        <v>0.2</v>
      </c>
      <c r="AX25" s="42">
        <f t="shared" si="28"/>
        <v>0.35</v>
      </c>
      <c r="AY25" s="42">
        <f t="shared" si="28"/>
        <v>0.5</v>
      </c>
      <c r="AZ25" s="42">
        <f t="shared" si="28"/>
        <v>0.4</v>
      </c>
      <c r="BA25" s="42">
        <f t="shared" si="28"/>
        <v>0.3</v>
      </c>
      <c r="BB25" s="42">
        <f t="shared" si="28"/>
        <v>0.3</v>
      </c>
      <c r="BC25" s="42">
        <f t="shared" si="28"/>
        <v>0.3</v>
      </c>
      <c r="BD25" s="42">
        <f t="shared" si="28"/>
        <v>0.3</v>
      </c>
      <c r="BE25" s="42">
        <f t="shared" si="28"/>
        <v>0.3</v>
      </c>
      <c r="BF25" s="42">
        <f t="shared" si="28"/>
        <v>0.3</v>
      </c>
      <c r="BG25" s="42">
        <f t="shared" si="29"/>
        <v>0.3</v>
      </c>
      <c r="BH25" s="42">
        <f t="shared" si="29"/>
        <v>0.2</v>
      </c>
      <c r="BI25" s="42">
        <f t="shared" si="29"/>
        <v>0.1</v>
      </c>
      <c r="BJ25" s="42">
        <f t="shared" si="29"/>
        <v>0.1</v>
      </c>
      <c r="BK25" s="42">
        <f t="shared" si="29"/>
        <v>0.1</v>
      </c>
      <c r="BL25" s="42">
        <f t="shared" si="29"/>
        <v>0.1</v>
      </c>
      <c r="BM25" s="42">
        <f t="shared" si="29"/>
        <v>0.1</v>
      </c>
      <c r="BN25" s="42">
        <f t="shared" si="29"/>
        <v>0.1</v>
      </c>
      <c r="BO25" s="42">
        <f t="shared" si="29"/>
        <v>0.1</v>
      </c>
      <c r="BP25" s="42">
        <f t="shared" si="29"/>
        <v>0.1</v>
      </c>
      <c r="BQ25" s="42">
        <f t="shared" si="30"/>
        <v>0.15</v>
      </c>
      <c r="BR25" s="42">
        <f t="shared" si="30"/>
        <v>0.15</v>
      </c>
      <c r="BS25" s="42">
        <f t="shared" si="30"/>
        <v>0.1</v>
      </c>
      <c r="BT25" s="42">
        <f t="shared" si="30"/>
        <v>0.1</v>
      </c>
      <c r="BU25" s="42">
        <f t="shared" si="30"/>
        <v>0.15</v>
      </c>
      <c r="BV25" s="42">
        <f t="shared" si="30"/>
        <v>0.2</v>
      </c>
      <c r="BW25" s="42">
        <f t="shared" si="30"/>
        <v>0.2</v>
      </c>
      <c r="BX25" s="42">
        <f t="shared" si="30"/>
        <v>0.2</v>
      </c>
      <c r="BY25" s="42">
        <f t="shared" si="30"/>
        <v>0.2</v>
      </c>
      <c r="BZ25" s="42">
        <f t="shared" si="30"/>
        <v>0.2</v>
      </c>
      <c r="CA25" s="42">
        <f t="shared" si="31"/>
        <v>0.15</v>
      </c>
      <c r="CB25" s="42">
        <f t="shared" si="31"/>
        <v>0.1</v>
      </c>
      <c r="CC25" s="42">
        <f t="shared" si="31"/>
        <v>0.1</v>
      </c>
      <c r="CD25" s="42">
        <f t="shared" si="31"/>
        <v>0.1</v>
      </c>
      <c r="CE25" s="4"/>
      <c r="CF25" s="4"/>
      <c r="CG25" s="4"/>
      <c r="CH25" s="4"/>
      <c r="CI25" s="4"/>
      <c r="CJ25" s="4"/>
      <c r="CK25" s="5"/>
    </row>
    <row r="26" spans="1:103" ht="12.75">
      <c r="A26" s="1" t="s">
        <v>124</v>
      </c>
      <c r="B26" s="5" t="s">
        <v>83</v>
      </c>
      <c r="D26" s="5"/>
      <c r="E26" s="5"/>
      <c r="F26" s="5"/>
      <c r="G26" s="5"/>
      <c r="H26" s="42">
        <f>(SUM(D19:L19)+(C19+M19)/2)/10</f>
        <v>49.2</v>
      </c>
      <c r="I26" s="42">
        <f t="shared" ref="I26:BT26" si="32">(SUM(E19:M19)+(D19+N19)/2)/10</f>
        <v>49.5</v>
      </c>
      <c r="J26" s="42">
        <f t="shared" si="32"/>
        <v>51.4</v>
      </c>
      <c r="K26" s="42">
        <f t="shared" si="32"/>
        <v>53.1</v>
      </c>
      <c r="L26" s="42">
        <f t="shared" si="32"/>
        <v>54</v>
      </c>
      <c r="M26" s="42">
        <f t="shared" si="32"/>
        <v>52.85</v>
      </c>
      <c r="N26" s="42">
        <f t="shared" si="32"/>
        <v>50.85</v>
      </c>
      <c r="O26" s="42">
        <f t="shared" si="32"/>
        <v>49.45</v>
      </c>
      <c r="P26" s="42">
        <f t="shared" si="32"/>
        <v>48.2</v>
      </c>
      <c r="Q26" s="42">
        <f t="shared" si="32"/>
        <v>46.9</v>
      </c>
      <c r="R26" s="42">
        <f t="shared" si="32"/>
        <v>45.85</v>
      </c>
      <c r="S26" s="42">
        <f t="shared" si="32"/>
        <v>43.7</v>
      </c>
      <c r="T26" s="42">
        <f t="shared" si="32"/>
        <v>39.799999999999997</v>
      </c>
      <c r="U26" s="42">
        <f t="shared" si="32"/>
        <v>36.299999999999997</v>
      </c>
      <c r="V26" s="42">
        <f t="shared" si="32"/>
        <v>33.5</v>
      </c>
      <c r="W26" s="42">
        <f t="shared" si="32"/>
        <v>32.549999999999997</v>
      </c>
      <c r="X26" s="42">
        <f t="shared" si="32"/>
        <v>34.1</v>
      </c>
      <c r="Y26" s="42">
        <f t="shared" si="32"/>
        <v>36.1</v>
      </c>
      <c r="Z26" s="42">
        <f t="shared" si="32"/>
        <v>36.450000000000003</v>
      </c>
      <c r="AA26" s="42">
        <f t="shared" si="32"/>
        <v>35.299999999999997</v>
      </c>
      <c r="AB26" s="42">
        <f t="shared" si="32"/>
        <v>33.65</v>
      </c>
      <c r="AC26" s="42">
        <f t="shared" si="32"/>
        <v>32.799999999999997</v>
      </c>
      <c r="AD26" s="42">
        <f t="shared" si="32"/>
        <v>32.299999999999997</v>
      </c>
      <c r="AE26" s="42">
        <f t="shared" si="32"/>
        <v>32.15</v>
      </c>
      <c r="AF26" s="42">
        <f t="shared" si="32"/>
        <v>33.299999999999997</v>
      </c>
      <c r="AG26" s="42">
        <f t="shared" si="32"/>
        <v>34.1</v>
      </c>
      <c r="AH26" s="42">
        <f t="shared" si="32"/>
        <v>32.9</v>
      </c>
      <c r="AI26" s="42">
        <f t="shared" si="32"/>
        <v>32</v>
      </c>
      <c r="AJ26" s="42">
        <f t="shared" si="32"/>
        <v>32.450000000000003</v>
      </c>
      <c r="AK26" s="42">
        <f t="shared" si="32"/>
        <v>31.45</v>
      </c>
      <c r="AL26" s="42">
        <f t="shared" si="32"/>
        <v>31.65</v>
      </c>
      <c r="AM26" s="42">
        <f t="shared" si="32"/>
        <v>33.15</v>
      </c>
      <c r="AN26" s="42">
        <f t="shared" si="32"/>
        <v>33.549999999999997</v>
      </c>
      <c r="AO26" s="42">
        <f t="shared" si="32"/>
        <v>33.35</v>
      </c>
      <c r="AP26" s="42">
        <f t="shared" si="32"/>
        <v>32.5</v>
      </c>
      <c r="AQ26" s="42">
        <f t="shared" si="32"/>
        <v>31.7</v>
      </c>
      <c r="AR26" s="42">
        <f t="shared" si="32"/>
        <v>31.35</v>
      </c>
      <c r="AS26" s="42">
        <f t="shared" si="32"/>
        <v>29.8</v>
      </c>
      <c r="AT26" s="42">
        <f t="shared" si="32"/>
        <v>28.1</v>
      </c>
      <c r="AU26" s="42">
        <f t="shared" si="32"/>
        <v>28.85</v>
      </c>
      <c r="AV26" s="42">
        <f t="shared" si="32"/>
        <v>29.35</v>
      </c>
      <c r="AW26" s="42">
        <f t="shared" si="32"/>
        <v>28.75</v>
      </c>
      <c r="AX26" s="42">
        <f t="shared" si="32"/>
        <v>29.05</v>
      </c>
      <c r="AY26" s="42">
        <f t="shared" si="32"/>
        <v>28.35</v>
      </c>
      <c r="AZ26" s="42">
        <f t="shared" si="32"/>
        <v>27.25</v>
      </c>
      <c r="BA26" s="42">
        <f t="shared" si="32"/>
        <v>25.7</v>
      </c>
      <c r="BB26" s="42">
        <f t="shared" si="32"/>
        <v>24.35</v>
      </c>
      <c r="BC26" s="42">
        <f t="shared" si="32"/>
        <v>24.65</v>
      </c>
      <c r="BD26" s="42">
        <f t="shared" si="32"/>
        <v>23.8</v>
      </c>
      <c r="BE26" s="42">
        <f t="shared" si="32"/>
        <v>22.6</v>
      </c>
      <c r="BF26" s="42">
        <f t="shared" si="32"/>
        <v>21.8</v>
      </c>
      <c r="BG26" s="42">
        <f t="shared" si="32"/>
        <v>20.7</v>
      </c>
      <c r="BH26" s="42">
        <f t="shared" si="32"/>
        <v>19.8</v>
      </c>
      <c r="BI26" s="42">
        <f t="shared" si="32"/>
        <v>20</v>
      </c>
      <c r="BJ26" s="42">
        <f t="shared" si="32"/>
        <v>20.25</v>
      </c>
      <c r="BK26" s="42">
        <f t="shared" si="32"/>
        <v>21.15</v>
      </c>
      <c r="BL26" s="42">
        <f t="shared" si="32"/>
        <v>21.5</v>
      </c>
      <c r="BM26" s="42">
        <f t="shared" si="32"/>
        <v>20.3</v>
      </c>
      <c r="BN26" s="42">
        <f t="shared" si="32"/>
        <v>19.899999999999999</v>
      </c>
      <c r="BO26" s="42">
        <f t="shared" si="32"/>
        <v>19.850000000000001</v>
      </c>
      <c r="BP26" s="42">
        <f t="shared" si="32"/>
        <v>19.100000000000001</v>
      </c>
      <c r="BQ26" s="42">
        <f t="shared" si="32"/>
        <v>18.25</v>
      </c>
      <c r="BR26" s="42">
        <f t="shared" si="32"/>
        <v>18.2</v>
      </c>
      <c r="BS26" s="42">
        <f t="shared" si="32"/>
        <v>17.7</v>
      </c>
      <c r="BT26" s="42">
        <f t="shared" si="32"/>
        <v>16.75</v>
      </c>
      <c r="BU26" s="42">
        <f t="shared" ref="BU26:CD26" si="33">(SUM(BQ19:BY19)+(BP19+BZ19)/2)/10</f>
        <v>16.399999999999999</v>
      </c>
      <c r="BV26" s="42">
        <f t="shared" si="33"/>
        <v>17.100000000000001</v>
      </c>
      <c r="BW26" s="42">
        <f t="shared" si="33"/>
        <v>18.399999999999999</v>
      </c>
      <c r="BX26" s="42">
        <f t="shared" si="33"/>
        <v>19.2</v>
      </c>
      <c r="BY26" s="42">
        <f t="shared" si="33"/>
        <v>19</v>
      </c>
      <c r="BZ26" s="42">
        <f t="shared" si="33"/>
        <v>18.850000000000001</v>
      </c>
      <c r="CA26" s="42">
        <f t="shared" si="33"/>
        <v>18.649999999999999</v>
      </c>
      <c r="CB26" s="42">
        <f t="shared" si="33"/>
        <v>17.7</v>
      </c>
      <c r="CC26" s="42">
        <f t="shared" si="33"/>
        <v>17.850000000000001</v>
      </c>
      <c r="CD26" s="42">
        <f t="shared" si="33"/>
        <v>18.05</v>
      </c>
      <c r="CE26" s="4"/>
      <c r="CF26" s="4"/>
      <c r="CG26" s="4"/>
      <c r="CH26" s="4"/>
      <c r="CI26" s="4"/>
      <c r="CJ26" s="4"/>
      <c r="CK26" s="12"/>
      <c r="CL26" s="12"/>
    </row>
    <row r="27" spans="1:103" ht="12.75">
      <c r="B27" s="5"/>
      <c r="D27" s="5"/>
      <c r="E27" s="5"/>
      <c r="F27" s="5"/>
      <c r="G27" s="5"/>
      <c r="H27" s="5"/>
      <c r="I27" s="5"/>
      <c r="J27" s="5"/>
      <c r="K27" s="5"/>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12"/>
      <c r="CF27" s="12"/>
      <c r="CG27" s="12"/>
      <c r="CH27" s="12"/>
      <c r="CI27" s="12"/>
      <c r="CJ27" s="12"/>
      <c r="CK27" s="12"/>
      <c r="CL27" s="12"/>
    </row>
    <row r="28" spans="1:103" ht="12.75">
      <c r="A28" s="12" t="s">
        <v>87</v>
      </c>
      <c r="B28" s="1" t="s">
        <v>102</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f t="shared" ref="BG28:BO28" si="34">SUM(BG12:BG14)</f>
        <v>12</v>
      </c>
      <c r="BH28" s="12">
        <f t="shared" si="34"/>
        <v>21</v>
      </c>
      <c r="BI28" s="12">
        <f t="shared" si="34"/>
        <v>6</v>
      </c>
      <c r="BJ28" s="12">
        <f t="shared" si="34"/>
        <v>25</v>
      </c>
      <c r="BK28" s="12">
        <f t="shared" si="34"/>
        <v>19</v>
      </c>
      <c r="BL28" s="12">
        <f t="shared" si="34"/>
        <v>18</v>
      </c>
      <c r="BM28" s="12">
        <f t="shared" si="34"/>
        <v>20</v>
      </c>
      <c r="BN28" s="12">
        <f t="shared" si="34"/>
        <v>23</v>
      </c>
      <c r="BO28" s="12">
        <f t="shared" si="34"/>
        <v>25</v>
      </c>
      <c r="BP28" s="12">
        <f t="shared" ref="BP28:CE28" si="35">SUM(BP12:BP14)</f>
        <v>22</v>
      </c>
      <c r="BQ28" s="12">
        <f t="shared" si="35"/>
        <v>8</v>
      </c>
      <c r="BR28" s="12">
        <f t="shared" si="35"/>
        <v>13</v>
      </c>
      <c r="BS28" s="12">
        <f t="shared" si="35"/>
        <v>5</v>
      </c>
      <c r="BT28" s="12">
        <f t="shared" si="35"/>
        <v>20</v>
      </c>
      <c r="BU28" s="12">
        <f t="shared" si="35"/>
        <v>9</v>
      </c>
      <c r="BV28" s="12">
        <f t="shared" si="35"/>
        <v>18</v>
      </c>
      <c r="BW28" s="12">
        <f t="shared" si="35"/>
        <v>25</v>
      </c>
      <c r="BX28" s="12">
        <f t="shared" si="35"/>
        <v>8</v>
      </c>
      <c r="BY28" s="12">
        <f t="shared" si="35"/>
        <v>18</v>
      </c>
      <c r="BZ28" s="12">
        <f t="shared" si="35"/>
        <v>19</v>
      </c>
      <c r="CA28" s="12">
        <f t="shared" si="35"/>
        <v>21</v>
      </c>
      <c r="CB28" s="12">
        <f t="shared" si="35"/>
        <v>21</v>
      </c>
      <c r="CC28" s="12">
        <f t="shared" si="35"/>
        <v>11</v>
      </c>
      <c r="CD28" s="12">
        <f>SUM(CD12:CD14)</f>
        <v>16</v>
      </c>
      <c r="CE28" s="12">
        <f t="shared" si="35"/>
        <v>11</v>
      </c>
      <c r="CF28" s="12">
        <f t="shared" ref="CF28:CM28" si="36">SUM(CF12:CF14)</f>
        <v>9</v>
      </c>
      <c r="CG28" s="12">
        <f t="shared" si="36"/>
        <v>15</v>
      </c>
      <c r="CH28" s="12">
        <f t="shared" si="36"/>
        <v>20</v>
      </c>
      <c r="CI28" s="12">
        <f t="shared" si="36"/>
        <v>8</v>
      </c>
      <c r="CJ28" s="12"/>
      <c r="CK28" s="15">
        <f t="shared" si="36"/>
        <v>16.5</v>
      </c>
      <c r="CL28" s="15">
        <f t="shared" si="36"/>
        <v>30.092592592592592</v>
      </c>
      <c r="CM28" s="15">
        <f t="shared" si="36"/>
        <v>25.238095238095241</v>
      </c>
    </row>
    <row r="29" spans="1:103"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f>AVERAGE(BE26:BI26)</f>
        <v>20.98</v>
      </c>
      <c r="BJ29" s="12"/>
      <c r="BK29" s="12"/>
      <c r="BL29" s="12"/>
      <c r="BM29" s="12"/>
      <c r="BN29" s="12">
        <f>AVERAGE(BJ26:BN26)</f>
        <v>20.619999999999997</v>
      </c>
      <c r="BO29" s="12"/>
      <c r="BP29" s="12"/>
      <c r="BQ29" s="12"/>
      <c r="BR29" s="12"/>
      <c r="BS29" s="12"/>
      <c r="BT29" s="16"/>
      <c r="BU29" s="16"/>
      <c r="BV29" s="13"/>
      <c r="BW29" s="13"/>
      <c r="BX29" s="12"/>
      <c r="BY29" s="13"/>
      <c r="BZ29" s="13"/>
      <c r="CA29" s="13"/>
      <c r="CB29" s="13"/>
      <c r="CC29" s="12"/>
      <c r="CD29" s="13"/>
      <c r="CE29" s="13"/>
      <c r="CF29" s="13"/>
      <c r="CG29" s="13"/>
      <c r="CH29" s="12"/>
      <c r="CI29" s="12"/>
      <c r="CJ29" s="12"/>
      <c r="CK29" s="12"/>
      <c r="CL29" s="12"/>
    </row>
    <row r="30" spans="1:103"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4"/>
      <c r="CL30" s="12"/>
    </row>
    <row r="31" spans="1:103"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4"/>
      <c r="CL31" s="12"/>
    </row>
    <row r="32" spans="1:103"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4"/>
      <c r="CL32" s="12"/>
    </row>
    <row r="33" spans="1:90"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4"/>
      <c r="CL33" s="12"/>
    </row>
    <row r="34" spans="1:90"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4"/>
      <c r="CL34" s="12"/>
    </row>
    <row r="35" spans="1:90"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4"/>
      <c r="CL35" s="12"/>
    </row>
    <row r="36" spans="1:90"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4"/>
      <c r="CL36" s="12"/>
    </row>
    <row r="37" spans="1:90"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4"/>
      <c r="CL37" s="12"/>
    </row>
    <row r="38" spans="1:90"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4"/>
      <c r="CL38" s="12"/>
    </row>
    <row r="39" spans="1:90"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4"/>
      <c r="CL39" s="12"/>
    </row>
    <row r="40" spans="1:90"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4"/>
      <c r="CL40" s="12"/>
    </row>
    <row r="41" spans="1:90"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4"/>
      <c r="CL41" s="12"/>
    </row>
    <row r="42" spans="1:90"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5"/>
      <c r="CL42" s="12"/>
    </row>
    <row r="43" spans="1:90"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4"/>
      <c r="CL43" s="12"/>
    </row>
    <row r="44" spans="1:90" ht="12.75">
      <c r="C44" s="12"/>
      <c r="E44" s="12"/>
    </row>
  </sheetData>
  <phoneticPr fontId="0" type="noConversion"/>
  <printOptions gridLines="1"/>
  <pageMargins left="0" right="0" top="0.98425196850393704"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zoomScaleNormal="100" workbookViewId="0"/>
  </sheetViews>
  <sheetFormatPr defaultRowHeight="11.25"/>
  <cols>
    <col min="1" max="1" width="7.83203125" customWidth="1"/>
    <col min="2" max="12" width="8.33203125" customWidth="1"/>
    <col min="13" max="13" width="10.83203125" bestFit="1" customWidth="1"/>
    <col min="14" max="15" width="7.83203125" customWidth="1"/>
  </cols>
  <sheetData>
    <row r="1" spans="1:39" ht="12.75">
      <c r="A1" s="5" t="s">
        <v>46</v>
      </c>
    </row>
    <row r="2" spans="1:39" ht="12.75">
      <c r="A2" s="5" t="s">
        <v>45</v>
      </c>
    </row>
    <row r="3" spans="1:39" ht="12.75">
      <c r="A3" s="8"/>
    </row>
    <row r="4" spans="1:39" ht="12.75">
      <c r="A4" s="5" t="s">
        <v>24</v>
      </c>
      <c r="B4" s="5"/>
      <c r="C4" s="5"/>
      <c r="D4" s="5"/>
      <c r="E4" s="5"/>
      <c r="F4" s="5"/>
      <c r="G4" s="5"/>
      <c r="H4" s="5"/>
      <c r="I4" s="5"/>
      <c r="J4" s="5"/>
      <c r="K4" s="5"/>
      <c r="L4" s="5"/>
      <c r="M4" s="7" t="s">
        <v>0</v>
      </c>
      <c r="N4" s="5"/>
      <c r="O4" s="5"/>
      <c r="P4" s="5"/>
      <c r="R4" s="5"/>
      <c r="S4" s="5"/>
      <c r="T4" s="5"/>
      <c r="U4" s="5"/>
      <c r="V4" s="5"/>
      <c r="W4" s="5"/>
      <c r="AM4" s="5"/>
    </row>
    <row r="5" spans="1:39" ht="12.75">
      <c r="A5" s="5"/>
      <c r="B5" s="5"/>
      <c r="C5" s="5"/>
      <c r="D5" s="5"/>
      <c r="E5" s="5"/>
      <c r="F5" s="5"/>
      <c r="G5" s="5"/>
      <c r="H5" s="5"/>
      <c r="I5" s="5"/>
      <c r="J5" s="5"/>
      <c r="K5" s="5"/>
      <c r="L5" s="5"/>
      <c r="M5" s="7" t="s">
        <v>1</v>
      </c>
      <c r="N5" s="5"/>
      <c r="O5" s="5"/>
      <c r="R5" s="5"/>
      <c r="S5" s="5"/>
      <c r="T5" s="5"/>
      <c r="U5" s="5"/>
      <c r="V5" s="5"/>
      <c r="W5" s="5"/>
      <c r="AM5" s="5"/>
    </row>
    <row r="6" spans="1:39" ht="12.75">
      <c r="A6" s="5"/>
      <c r="B6" s="5">
        <v>88</v>
      </c>
      <c r="C6" s="5">
        <v>89</v>
      </c>
      <c r="D6" s="5">
        <v>90</v>
      </c>
      <c r="E6" s="5">
        <v>91</v>
      </c>
      <c r="F6" s="5">
        <v>92</v>
      </c>
      <c r="G6" s="5">
        <v>93</v>
      </c>
      <c r="H6" s="5">
        <v>94</v>
      </c>
      <c r="I6" s="5">
        <v>95</v>
      </c>
      <c r="J6" s="5">
        <v>96</v>
      </c>
      <c r="K6" s="5">
        <v>97</v>
      </c>
      <c r="L6" s="5">
        <v>98</v>
      </c>
      <c r="M6" s="7" t="s">
        <v>34</v>
      </c>
      <c r="N6" s="5"/>
      <c r="O6" s="5"/>
      <c r="R6" s="5"/>
      <c r="S6" s="5"/>
      <c r="T6" s="5"/>
      <c r="U6" s="5"/>
      <c r="V6" s="5"/>
      <c r="W6" s="5"/>
      <c r="AM6" s="5"/>
    </row>
    <row r="7" spans="1:39" ht="12.75">
      <c r="A7" s="5" t="s">
        <v>2</v>
      </c>
      <c r="B7" s="5"/>
      <c r="C7" s="5">
        <v>200.6</v>
      </c>
      <c r="D7" s="5">
        <v>210.8</v>
      </c>
      <c r="E7" s="5">
        <v>207.7</v>
      </c>
      <c r="F7" s="5">
        <v>170.5</v>
      </c>
      <c r="G7" s="5">
        <v>176.7</v>
      </c>
      <c r="H7" s="5">
        <v>186</v>
      </c>
      <c r="I7" s="5">
        <v>182.9</v>
      </c>
      <c r="J7" s="5">
        <v>164.3</v>
      </c>
      <c r="K7" s="5"/>
      <c r="L7" s="5">
        <v>204.6</v>
      </c>
      <c r="M7" s="6">
        <f>AVERAGE(B7:L7)</f>
        <v>189.34444444444443</v>
      </c>
      <c r="N7" s="5"/>
      <c r="O7" s="5"/>
      <c r="R7" s="6"/>
      <c r="S7" s="6"/>
      <c r="T7" s="5"/>
      <c r="U7" s="5"/>
      <c r="V7" s="5"/>
      <c r="W7" s="5"/>
      <c r="AM7" s="6"/>
    </row>
    <row r="8" spans="1:39" ht="12.75">
      <c r="A8" s="5" t="s">
        <v>3</v>
      </c>
      <c r="B8" s="5"/>
      <c r="C8" s="5">
        <v>133.30000000000001</v>
      </c>
      <c r="D8" s="5">
        <v>182</v>
      </c>
      <c r="E8" s="5">
        <v>154</v>
      </c>
      <c r="F8" s="5">
        <v>145</v>
      </c>
      <c r="G8" s="5">
        <v>131.6</v>
      </c>
      <c r="H8" s="5">
        <v>148.4</v>
      </c>
      <c r="I8" s="5">
        <v>120.4</v>
      </c>
      <c r="J8" s="5">
        <v>145</v>
      </c>
      <c r="K8" s="5"/>
      <c r="L8" s="5">
        <v>158.30000000000001</v>
      </c>
      <c r="M8" s="6">
        <f t="shared" ref="M8:M18" si="0">AVERAGE(B8:L8)</f>
        <v>146.44444444444443</v>
      </c>
      <c r="N8" s="5"/>
      <c r="O8" s="5"/>
      <c r="R8" s="6"/>
      <c r="S8" s="6"/>
      <c r="T8" s="5"/>
      <c r="U8" s="5"/>
      <c r="V8" s="5"/>
      <c r="W8" s="5"/>
      <c r="AM8" s="6"/>
    </row>
    <row r="9" spans="1:39" ht="12.75">
      <c r="A9" s="5" t="s">
        <v>4</v>
      </c>
      <c r="B9" s="5"/>
      <c r="C9" s="5">
        <v>135.19999999999999</v>
      </c>
      <c r="D9" s="5">
        <v>147.6</v>
      </c>
      <c r="E9" s="5">
        <v>117.8</v>
      </c>
      <c r="F9" s="5">
        <v>127.1</v>
      </c>
      <c r="G9" s="5">
        <v>96.1</v>
      </c>
      <c r="H9" s="5">
        <v>108.5</v>
      </c>
      <c r="I9" s="5">
        <v>127.1</v>
      </c>
      <c r="J9" s="5">
        <v>93</v>
      </c>
      <c r="K9" s="5"/>
      <c r="L9" s="5">
        <v>158.19999999999999</v>
      </c>
      <c r="M9" s="6">
        <f t="shared" si="0"/>
        <v>123.39999999999999</v>
      </c>
      <c r="N9" s="5"/>
      <c r="O9" s="5"/>
      <c r="R9" s="6"/>
      <c r="S9" s="6"/>
      <c r="T9" s="5"/>
      <c r="U9" s="5"/>
      <c r="V9" s="5"/>
      <c r="W9" s="5"/>
      <c r="AM9" s="6"/>
    </row>
    <row r="10" spans="1:39" ht="12.75">
      <c r="A10" s="5" t="s">
        <v>5</v>
      </c>
      <c r="B10" s="5"/>
      <c r="C10" s="5">
        <v>97.2</v>
      </c>
      <c r="D10" s="5">
        <v>116.1</v>
      </c>
      <c r="E10" s="5">
        <v>87</v>
      </c>
      <c r="F10" s="5">
        <v>75</v>
      </c>
      <c r="G10" s="5">
        <v>57</v>
      </c>
      <c r="H10" s="5">
        <v>87</v>
      </c>
      <c r="I10" s="5">
        <v>42</v>
      </c>
      <c r="J10" s="5">
        <v>63</v>
      </c>
      <c r="K10" s="5"/>
      <c r="L10" s="5"/>
      <c r="M10" s="6">
        <f t="shared" si="0"/>
        <v>78.037499999999994</v>
      </c>
      <c r="N10" s="5"/>
      <c r="O10" s="5"/>
      <c r="R10" s="6"/>
      <c r="S10" s="6"/>
      <c r="T10" s="5"/>
      <c r="U10" s="5"/>
      <c r="V10" s="5"/>
      <c r="W10" s="5"/>
      <c r="AM10" s="6"/>
    </row>
    <row r="11" spans="1:39" ht="12.75">
      <c r="A11" s="5" t="s">
        <v>6</v>
      </c>
      <c r="B11" s="5"/>
      <c r="C11" s="5">
        <v>40.6</v>
      </c>
      <c r="D11" s="5">
        <v>77.5</v>
      </c>
      <c r="E11" s="5">
        <v>49.6</v>
      </c>
      <c r="F11" s="5">
        <v>37.200000000000003</v>
      </c>
      <c r="G11" s="5">
        <v>37.200000000000003</v>
      </c>
      <c r="H11" s="5">
        <v>62</v>
      </c>
      <c r="I11" s="5">
        <v>43.4</v>
      </c>
      <c r="J11" s="5">
        <v>42.2</v>
      </c>
      <c r="K11" s="5"/>
      <c r="L11" s="5"/>
      <c r="M11" s="6">
        <f t="shared" si="0"/>
        <v>48.712499999999991</v>
      </c>
      <c r="N11" s="5"/>
      <c r="O11" s="5"/>
      <c r="R11" s="6"/>
      <c r="S11" s="6"/>
      <c r="T11" s="5"/>
      <c r="U11" s="5"/>
      <c r="V11" s="5"/>
      <c r="W11" s="5"/>
      <c r="AM11" s="6"/>
    </row>
    <row r="12" spans="1:39" ht="12.75">
      <c r="A12" s="5" t="s">
        <v>7</v>
      </c>
      <c r="B12" s="5"/>
      <c r="C12" s="5">
        <v>32.700000000000003</v>
      </c>
      <c r="D12" s="5">
        <v>31.8</v>
      </c>
      <c r="E12" s="5">
        <v>30</v>
      </c>
      <c r="F12" s="5">
        <v>18</v>
      </c>
      <c r="G12" s="5">
        <v>33</v>
      </c>
      <c r="H12" s="5">
        <v>45</v>
      </c>
      <c r="I12" s="5">
        <v>27</v>
      </c>
      <c r="J12" s="5"/>
      <c r="K12" s="5"/>
      <c r="L12" s="5"/>
      <c r="M12" s="6">
        <f t="shared" si="0"/>
        <v>31.071428571428573</v>
      </c>
      <c r="N12" s="5"/>
      <c r="O12" s="5"/>
      <c r="R12" s="6"/>
      <c r="S12" s="6"/>
      <c r="T12" s="5"/>
      <c r="U12" s="5"/>
      <c r="V12" s="5"/>
      <c r="W12" s="5"/>
      <c r="AM12" s="6"/>
    </row>
    <row r="13" spans="1:39" ht="12.75">
      <c r="A13" s="5" t="s">
        <v>8</v>
      </c>
      <c r="B13" s="5"/>
      <c r="C13" s="5">
        <v>54.6</v>
      </c>
      <c r="D13" s="5">
        <v>40.299999999999997</v>
      </c>
      <c r="E13" s="5">
        <v>37.200000000000003</v>
      </c>
      <c r="F13" s="5">
        <v>43.4</v>
      </c>
      <c r="G13" s="5">
        <v>31</v>
      </c>
      <c r="H13" s="5">
        <v>40.299999999999997</v>
      </c>
      <c r="I13" s="5">
        <v>31.3</v>
      </c>
      <c r="J13" s="5"/>
      <c r="K13" s="5"/>
      <c r="L13" s="5"/>
      <c r="M13" s="6">
        <f t="shared" si="0"/>
        <v>39.728571428571435</v>
      </c>
      <c r="N13" s="5"/>
      <c r="O13" s="5"/>
      <c r="R13" s="6"/>
      <c r="S13" s="6"/>
      <c r="T13" s="5"/>
      <c r="U13" s="5"/>
      <c r="V13" s="5"/>
      <c r="W13" s="5"/>
      <c r="AM13" s="6"/>
    </row>
    <row r="14" spans="1:39" ht="12.75">
      <c r="A14" s="5" t="s">
        <v>9</v>
      </c>
      <c r="B14" s="5"/>
      <c r="C14" s="5">
        <v>48.7</v>
      </c>
      <c r="D14" s="5">
        <v>49.6</v>
      </c>
      <c r="E14" s="5">
        <v>58.9</v>
      </c>
      <c r="F14" s="5">
        <v>46.5</v>
      </c>
      <c r="G14" s="5">
        <v>46.5</v>
      </c>
      <c r="H14" s="5">
        <v>62</v>
      </c>
      <c r="I14" s="5">
        <v>55.8</v>
      </c>
      <c r="J14" s="5"/>
      <c r="K14" s="5"/>
      <c r="L14" s="5"/>
      <c r="M14" s="6">
        <f t="shared" si="0"/>
        <v>52.571428571428577</v>
      </c>
      <c r="N14" s="5"/>
      <c r="O14" s="5"/>
      <c r="R14" s="6"/>
      <c r="S14" s="6"/>
      <c r="T14" s="5"/>
      <c r="U14" s="5"/>
      <c r="V14" s="5"/>
      <c r="W14" s="5"/>
      <c r="AM14" s="6"/>
    </row>
    <row r="15" spans="1:39" ht="12.75">
      <c r="A15" s="5" t="s">
        <v>10</v>
      </c>
      <c r="B15" s="5"/>
      <c r="C15" s="5">
        <v>66.900000000000006</v>
      </c>
      <c r="D15" s="5">
        <v>90</v>
      </c>
      <c r="E15" s="5">
        <v>78</v>
      </c>
      <c r="F15" s="5">
        <v>66</v>
      </c>
      <c r="G15" s="5">
        <v>72</v>
      </c>
      <c r="H15" s="5">
        <v>69</v>
      </c>
      <c r="I15" s="5">
        <v>80.7</v>
      </c>
      <c r="J15" s="5"/>
      <c r="K15" s="5"/>
      <c r="L15" s="5"/>
      <c r="M15" s="6">
        <f t="shared" si="0"/>
        <v>74.657142857142858</v>
      </c>
      <c r="N15" s="5"/>
      <c r="O15" s="5"/>
      <c r="R15" s="6"/>
      <c r="S15" s="6"/>
      <c r="T15" s="5"/>
      <c r="U15" s="5"/>
      <c r="V15" s="5"/>
      <c r="W15" s="5"/>
      <c r="AM15" s="6"/>
    </row>
    <row r="16" spans="1:39" ht="12.75">
      <c r="A16" s="5" t="s">
        <v>11</v>
      </c>
      <c r="B16" s="5">
        <v>180.7</v>
      </c>
      <c r="C16" s="5">
        <v>125.2</v>
      </c>
      <c r="D16" s="5">
        <v>151.9</v>
      </c>
      <c r="E16" s="5">
        <v>127.1</v>
      </c>
      <c r="F16" s="5">
        <v>99.2</v>
      </c>
      <c r="G16" s="5">
        <v>182.9</v>
      </c>
      <c r="H16" s="5">
        <v>120.9</v>
      </c>
      <c r="I16" s="5">
        <v>89.9</v>
      </c>
      <c r="J16" s="5"/>
      <c r="K16" s="5">
        <v>132.19999999999999</v>
      </c>
      <c r="L16" s="5"/>
      <c r="M16" s="6">
        <f t="shared" si="0"/>
        <v>134.44444444444446</v>
      </c>
      <c r="N16" s="5"/>
      <c r="O16" s="5"/>
      <c r="R16" s="6"/>
      <c r="S16" s="6"/>
      <c r="T16" s="5"/>
      <c r="U16" s="5"/>
      <c r="V16" s="5"/>
      <c r="W16" s="5"/>
      <c r="AM16" s="6"/>
    </row>
    <row r="17" spans="1:39" ht="12.75">
      <c r="A17" s="5" t="s">
        <v>12</v>
      </c>
      <c r="B17" s="5">
        <v>156.9</v>
      </c>
      <c r="C17" s="5">
        <v>170.1</v>
      </c>
      <c r="D17" s="5">
        <v>126</v>
      </c>
      <c r="E17" s="5">
        <v>162</v>
      </c>
      <c r="F17" s="5">
        <v>144</v>
      </c>
      <c r="G17" s="5">
        <v>126</v>
      </c>
      <c r="H17" s="5">
        <v>159</v>
      </c>
      <c r="I17" s="5">
        <v>123</v>
      </c>
      <c r="J17" s="5"/>
      <c r="K17" s="5">
        <v>220.3</v>
      </c>
      <c r="L17" s="5"/>
      <c r="M17" s="6">
        <f t="shared" si="0"/>
        <v>154.14444444444445</v>
      </c>
      <c r="N17" s="5"/>
      <c r="O17" s="5"/>
      <c r="R17" s="6"/>
      <c r="S17" s="6"/>
      <c r="T17" s="5"/>
      <c r="U17" s="5"/>
      <c r="V17" s="5"/>
      <c r="W17" s="5"/>
      <c r="AM17" s="6"/>
    </row>
    <row r="18" spans="1:39" ht="12.75">
      <c r="A18" s="5" t="s">
        <v>13</v>
      </c>
      <c r="B18" s="5">
        <v>209.9</v>
      </c>
      <c r="C18" s="5">
        <v>192.5</v>
      </c>
      <c r="D18" s="5">
        <v>232.5</v>
      </c>
      <c r="E18" s="5">
        <v>173.6</v>
      </c>
      <c r="F18" s="5">
        <v>139.5</v>
      </c>
      <c r="G18" s="5">
        <v>151.9</v>
      </c>
      <c r="H18" s="5">
        <v>207.7</v>
      </c>
      <c r="I18" s="5">
        <v>179.8</v>
      </c>
      <c r="J18" s="5"/>
      <c r="K18" s="5">
        <v>205</v>
      </c>
      <c r="L18" s="5"/>
      <c r="M18" s="6">
        <f t="shared" si="0"/>
        <v>188.04444444444445</v>
      </c>
      <c r="N18" s="5"/>
      <c r="O18" s="5"/>
      <c r="R18" s="6"/>
      <c r="S18" s="6"/>
      <c r="T18" s="5"/>
      <c r="U18" s="5"/>
      <c r="V18" s="5"/>
      <c r="W18" s="5"/>
      <c r="AM18" s="6"/>
    </row>
    <row r="19" spans="1:39" ht="12.75">
      <c r="A19" s="5" t="s">
        <v>14</v>
      </c>
      <c r="B19" s="5"/>
      <c r="C19" s="5">
        <f t="shared" ref="C19:I19" si="1">SUM(C7:C18)</f>
        <v>1297.6000000000001</v>
      </c>
      <c r="D19" s="5">
        <f t="shared" si="1"/>
        <v>1456.1</v>
      </c>
      <c r="E19" s="5">
        <f t="shared" si="1"/>
        <v>1282.9000000000001</v>
      </c>
      <c r="F19" s="5">
        <f t="shared" si="1"/>
        <v>1111.4000000000001</v>
      </c>
      <c r="G19" s="5">
        <f t="shared" si="1"/>
        <v>1141.8999999999999</v>
      </c>
      <c r="H19" s="5">
        <f t="shared" si="1"/>
        <v>1295.8</v>
      </c>
      <c r="I19" s="5">
        <f t="shared" si="1"/>
        <v>1103.3</v>
      </c>
      <c r="J19" s="5"/>
      <c r="K19" s="5"/>
      <c r="L19" s="5"/>
      <c r="M19" s="6">
        <f>SUM(M7:M18)</f>
        <v>1260.6007936507935</v>
      </c>
      <c r="N19" s="5"/>
      <c r="O19" s="5"/>
      <c r="Q19" s="5"/>
      <c r="R19" s="5"/>
      <c r="S19" s="5"/>
      <c r="T19" s="5"/>
      <c r="U19" s="5"/>
      <c r="V19" s="5"/>
      <c r="W19" s="5"/>
      <c r="AM19" s="6"/>
    </row>
    <row r="22" spans="1:39" ht="12.75">
      <c r="A22" s="5" t="s">
        <v>25</v>
      </c>
      <c r="B22" s="5"/>
      <c r="C22" s="5"/>
      <c r="D22" s="5"/>
      <c r="E22" s="5"/>
      <c r="F22" s="5"/>
      <c r="G22" s="5"/>
      <c r="H22" s="5"/>
      <c r="I22" s="5"/>
      <c r="J22" s="5"/>
      <c r="K22" s="5"/>
      <c r="L22" s="5"/>
      <c r="M22" s="7" t="s">
        <v>0</v>
      </c>
      <c r="N22" s="5"/>
      <c r="O22" s="5"/>
      <c r="Q22" s="5"/>
    </row>
    <row r="23" spans="1:39" ht="12.75">
      <c r="A23" s="5"/>
      <c r="B23" s="5"/>
      <c r="C23" s="5"/>
      <c r="D23" s="5"/>
      <c r="E23" s="5"/>
      <c r="F23" s="5"/>
      <c r="G23" s="5"/>
      <c r="H23" s="5"/>
      <c r="I23" s="5"/>
      <c r="J23" s="5"/>
      <c r="K23" s="5"/>
      <c r="L23" s="5"/>
      <c r="M23" s="7" t="s">
        <v>1</v>
      </c>
      <c r="N23" s="5"/>
      <c r="O23" s="5"/>
      <c r="Q23" s="5"/>
    </row>
    <row r="24" spans="1:39" ht="12.75">
      <c r="A24" s="5"/>
      <c r="B24" s="5">
        <v>88</v>
      </c>
      <c r="C24" s="5">
        <v>89</v>
      </c>
      <c r="D24" s="5">
        <v>90</v>
      </c>
      <c r="E24" s="5">
        <v>91</v>
      </c>
      <c r="F24" s="5">
        <v>92</v>
      </c>
      <c r="G24" s="5">
        <v>93</v>
      </c>
      <c r="H24" s="5">
        <v>94</v>
      </c>
      <c r="I24" s="5">
        <v>95</v>
      </c>
      <c r="J24" s="5">
        <v>96</v>
      </c>
      <c r="K24" s="5">
        <v>97</v>
      </c>
      <c r="L24" s="5">
        <v>98</v>
      </c>
      <c r="M24" s="7" t="s">
        <v>34</v>
      </c>
      <c r="N24" s="5"/>
      <c r="O24" s="5"/>
      <c r="Q24" s="5"/>
    </row>
    <row r="25" spans="1:39" ht="12.75">
      <c r="A25" s="5" t="s">
        <v>2</v>
      </c>
      <c r="B25" s="6"/>
      <c r="C25" s="6">
        <f t="shared" ref="C25:J25" si="2">SUM(C7/31)</f>
        <v>6.4709677419354836</v>
      </c>
      <c r="D25" s="6">
        <f t="shared" si="2"/>
        <v>6.8000000000000007</v>
      </c>
      <c r="E25" s="6">
        <f t="shared" si="2"/>
        <v>6.6999999999999993</v>
      </c>
      <c r="F25" s="6">
        <f t="shared" si="2"/>
        <v>5.5</v>
      </c>
      <c r="G25" s="6">
        <f t="shared" si="2"/>
        <v>5.6999999999999993</v>
      </c>
      <c r="H25" s="6">
        <f t="shared" si="2"/>
        <v>6</v>
      </c>
      <c r="I25" s="6">
        <f t="shared" si="2"/>
        <v>5.9</v>
      </c>
      <c r="J25" s="6">
        <f t="shared" si="2"/>
        <v>5.3000000000000007</v>
      </c>
      <c r="K25" s="6"/>
      <c r="L25" s="6">
        <f>SUM(L7/31)</f>
        <v>6.6</v>
      </c>
      <c r="M25" s="6">
        <f t="shared" ref="M25:M36" si="3">AVERAGE(B25:L25)</f>
        <v>6.107885304659499</v>
      </c>
      <c r="N25" s="6"/>
      <c r="O25" s="6"/>
      <c r="Q25" s="6"/>
    </row>
    <row r="26" spans="1:39" ht="12.75">
      <c r="A26" s="5" t="s">
        <v>3</v>
      </c>
      <c r="B26" s="6"/>
      <c r="C26" s="6">
        <f>SUM(C8/28)</f>
        <v>4.7607142857142861</v>
      </c>
      <c r="D26" s="6">
        <f>SUM(D8/28)</f>
        <v>6.5</v>
      </c>
      <c r="E26" s="6">
        <f>SUM(E8/28)</f>
        <v>5.5</v>
      </c>
      <c r="F26" s="6">
        <f>SUM(F8/29)</f>
        <v>5</v>
      </c>
      <c r="G26" s="6">
        <f>SUM(G8/28)</f>
        <v>4.7</v>
      </c>
      <c r="H26" s="6">
        <f>SUM(H8/28)</f>
        <v>5.3</v>
      </c>
      <c r="I26" s="6">
        <f>SUM(I8/28)</f>
        <v>4.3</v>
      </c>
      <c r="J26" s="6">
        <f>SUM(J8/29)</f>
        <v>5</v>
      </c>
      <c r="K26" s="6"/>
      <c r="L26" s="6">
        <f>SUM(L8/28)</f>
        <v>5.6535714285714294</v>
      </c>
      <c r="M26" s="6">
        <f t="shared" si="3"/>
        <v>5.1904761904761907</v>
      </c>
      <c r="N26" s="6"/>
      <c r="O26" s="6"/>
      <c r="Q26" s="6"/>
    </row>
    <row r="27" spans="1:39" ht="12.75">
      <c r="A27" s="5" t="s">
        <v>4</v>
      </c>
      <c r="B27" s="6"/>
      <c r="C27" s="6">
        <f t="shared" ref="C27:J27" si="4">SUM(C9/31)</f>
        <v>4.3612903225806452</v>
      </c>
      <c r="D27" s="6">
        <f t="shared" si="4"/>
        <v>4.7612903225806447</v>
      </c>
      <c r="E27" s="6">
        <f t="shared" si="4"/>
        <v>3.8</v>
      </c>
      <c r="F27" s="6">
        <f t="shared" si="4"/>
        <v>4.0999999999999996</v>
      </c>
      <c r="G27" s="6">
        <f t="shared" si="4"/>
        <v>3.0999999999999996</v>
      </c>
      <c r="H27" s="6">
        <f t="shared" si="4"/>
        <v>3.5</v>
      </c>
      <c r="I27" s="6">
        <f t="shared" si="4"/>
        <v>4.0999999999999996</v>
      </c>
      <c r="J27" s="6">
        <f t="shared" si="4"/>
        <v>3</v>
      </c>
      <c r="K27" s="6"/>
      <c r="L27" s="6">
        <f>SUM(L9/31)</f>
        <v>5.1032258064516123</v>
      </c>
      <c r="M27" s="6">
        <f t="shared" si="3"/>
        <v>3.9806451612903229</v>
      </c>
      <c r="N27" s="6"/>
      <c r="O27" s="6"/>
      <c r="Q27" s="6"/>
    </row>
    <row r="28" spans="1:39" ht="12.75">
      <c r="A28" s="5" t="s">
        <v>5</v>
      </c>
      <c r="B28" s="6"/>
      <c r="C28" s="6">
        <f t="shared" ref="C28:J28" si="5">SUM(C10/30)</f>
        <v>3.24</v>
      </c>
      <c r="D28" s="6">
        <f t="shared" si="5"/>
        <v>3.8699999999999997</v>
      </c>
      <c r="E28" s="6">
        <f t="shared" si="5"/>
        <v>2.9</v>
      </c>
      <c r="F28" s="6">
        <f t="shared" si="5"/>
        <v>2.5</v>
      </c>
      <c r="G28" s="6">
        <f t="shared" si="5"/>
        <v>1.9</v>
      </c>
      <c r="H28" s="6">
        <f t="shared" si="5"/>
        <v>2.9</v>
      </c>
      <c r="I28" s="6">
        <f t="shared" si="5"/>
        <v>1.4</v>
      </c>
      <c r="J28" s="6">
        <f t="shared" si="5"/>
        <v>2.1</v>
      </c>
      <c r="K28" s="6"/>
      <c r="L28" s="6"/>
      <c r="M28" s="6">
        <f t="shared" si="3"/>
        <v>2.6012499999999998</v>
      </c>
      <c r="N28" s="6"/>
      <c r="O28" s="6"/>
      <c r="Q28" s="6"/>
    </row>
    <row r="29" spans="1:39" ht="12.75">
      <c r="A29" s="5" t="s">
        <v>6</v>
      </c>
      <c r="B29" s="6"/>
      <c r="C29" s="6">
        <f t="shared" ref="C29:J29" si="6">SUM(C11/31)</f>
        <v>1.3096774193548388</v>
      </c>
      <c r="D29" s="6">
        <f t="shared" si="6"/>
        <v>2.5</v>
      </c>
      <c r="E29" s="6">
        <f t="shared" si="6"/>
        <v>1.6</v>
      </c>
      <c r="F29" s="6">
        <f t="shared" si="6"/>
        <v>1.2000000000000002</v>
      </c>
      <c r="G29" s="6">
        <f t="shared" si="6"/>
        <v>1.2000000000000002</v>
      </c>
      <c r="H29" s="6">
        <f t="shared" si="6"/>
        <v>2</v>
      </c>
      <c r="I29" s="6">
        <f t="shared" si="6"/>
        <v>1.4</v>
      </c>
      <c r="J29" s="6">
        <f t="shared" si="6"/>
        <v>1.3612903225806452</v>
      </c>
      <c r="K29" s="6"/>
      <c r="L29" s="6"/>
      <c r="M29" s="6">
        <f t="shared" si="3"/>
        <v>1.5713709677419356</v>
      </c>
      <c r="N29" s="6"/>
      <c r="O29" s="6"/>
      <c r="Q29" s="6"/>
    </row>
    <row r="30" spans="1:39" ht="12.75">
      <c r="A30" s="5" t="s">
        <v>7</v>
      </c>
      <c r="B30" s="6"/>
      <c r="C30" s="6">
        <f t="shared" ref="C30:I30" si="7">SUM(C12/30)</f>
        <v>1.0900000000000001</v>
      </c>
      <c r="D30" s="6">
        <f t="shared" si="7"/>
        <v>1.06</v>
      </c>
      <c r="E30" s="6">
        <f t="shared" si="7"/>
        <v>1</v>
      </c>
      <c r="F30" s="6">
        <f t="shared" si="7"/>
        <v>0.6</v>
      </c>
      <c r="G30" s="6">
        <f t="shared" si="7"/>
        <v>1.1000000000000001</v>
      </c>
      <c r="H30" s="6">
        <f t="shared" si="7"/>
        <v>1.5</v>
      </c>
      <c r="I30" s="6">
        <f t="shared" si="7"/>
        <v>0.9</v>
      </c>
      <c r="J30" s="6"/>
      <c r="K30" s="6"/>
      <c r="L30" s="6"/>
      <c r="M30" s="6">
        <f t="shared" si="3"/>
        <v>1.0357142857142858</v>
      </c>
      <c r="N30" s="6"/>
      <c r="O30" s="6"/>
      <c r="Q30" s="6"/>
    </row>
    <row r="31" spans="1:39" ht="12.75">
      <c r="A31" s="5" t="s">
        <v>8</v>
      </c>
      <c r="B31" s="6"/>
      <c r="C31" s="6">
        <f t="shared" ref="C31:I32" si="8">SUM(C13/31)</f>
        <v>1.7612903225806451</v>
      </c>
      <c r="D31" s="6">
        <f t="shared" si="8"/>
        <v>1.2999999999999998</v>
      </c>
      <c r="E31" s="6">
        <f t="shared" si="8"/>
        <v>1.2000000000000002</v>
      </c>
      <c r="F31" s="6">
        <f t="shared" si="8"/>
        <v>1.4</v>
      </c>
      <c r="G31" s="6">
        <f t="shared" si="8"/>
        <v>1</v>
      </c>
      <c r="H31" s="6">
        <f t="shared" si="8"/>
        <v>1.2999999999999998</v>
      </c>
      <c r="I31" s="6">
        <f t="shared" si="8"/>
        <v>1.0096774193548388</v>
      </c>
      <c r="J31" s="6"/>
      <c r="K31" s="6"/>
      <c r="L31" s="6"/>
      <c r="M31" s="6">
        <f t="shared" si="3"/>
        <v>1.2815668202764978</v>
      </c>
      <c r="N31" s="6"/>
      <c r="O31" s="6"/>
      <c r="Q31" s="6"/>
    </row>
    <row r="32" spans="1:39" ht="12.75">
      <c r="A32" s="5" t="s">
        <v>9</v>
      </c>
      <c r="B32" s="6"/>
      <c r="C32" s="6">
        <f t="shared" si="8"/>
        <v>1.5709677419354839</v>
      </c>
      <c r="D32" s="6">
        <f t="shared" si="8"/>
        <v>1.6</v>
      </c>
      <c r="E32" s="6">
        <f t="shared" si="8"/>
        <v>1.9</v>
      </c>
      <c r="F32" s="6">
        <f t="shared" si="8"/>
        <v>1.5</v>
      </c>
      <c r="G32" s="6">
        <f t="shared" si="8"/>
        <v>1.5</v>
      </c>
      <c r="H32" s="6">
        <f t="shared" si="8"/>
        <v>2</v>
      </c>
      <c r="I32" s="6">
        <f t="shared" si="8"/>
        <v>1.7999999999999998</v>
      </c>
      <c r="J32" s="6"/>
      <c r="K32" s="6"/>
      <c r="L32" s="6"/>
      <c r="M32" s="6">
        <f t="shared" si="3"/>
        <v>1.695852534562212</v>
      </c>
      <c r="N32" s="6"/>
      <c r="O32" s="6"/>
      <c r="Q32" s="6"/>
    </row>
    <row r="33" spans="1:17" ht="12.75">
      <c r="A33" s="5" t="s">
        <v>10</v>
      </c>
      <c r="B33" s="6"/>
      <c r="C33" s="6">
        <f t="shared" ref="C33:I33" si="9">SUM(C15/30)</f>
        <v>2.23</v>
      </c>
      <c r="D33" s="6">
        <f t="shared" si="9"/>
        <v>3</v>
      </c>
      <c r="E33" s="6">
        <f t="shared" si="9"/>
        <v>2.6</v>
      </c>
      <c r="F33" s="6">
        <f t="shared" si="9"/>
        <v>2.2000000000000002</v>
      </c>
      <c r="G33" s="6">
        <f t="shared" si="9"/>
        <v>2.4</v>
      </c>
      <c r="H33" s="6">
        <f t="shared" si="9"/>
        <v>2.2999999999999998</v>
      </c>
      <c r="I33" s="6">
        <f t="shared" si="9"/>
        <v>2.69</v>
      </c>
      <c r="J33" s="6"/>
      <c r="K33" s="6"/>
      <c r="L33" s="6"/>
      <c r="M33" s="6">
        <f t="shared" si="3"/>
        <v>2.4885714285714289</v>
      </c>
      <c r="N33" s="6"/>
      <c r="O33" s="6"/>
      <c r="Q33" s="6"/>
    </row>
    <row r="34" spans="1:17" ht="12.75">
      <c r="A34" s="5" t="s">
        <v>11</v>
      </c>
      <c r="B34" s="6">
        <f t="shared" ref="B34:I34" si="10">SUM(B16/31)</f>
        <v>5.8290322580645162</v>
      </c>
      <c r="C34" s="6">
        <f t="shared" si="10"/>
        <v>4.0387096774193552</v>
      </c>
      <c r="D34" s="6">
        <f t="shared" si="10"/>
        <v>4.9000000000000004</v>
      </c>
      <c r="E34" s="6">
        <f t="shared" si="10"/>
        <v>4.0999999999999996</v>
      </c>
      <c r="F34" s="6">
        <f t="shared" si="10"/>
        <v>3.2</v>
      </c>
      <c r="G34" s="6">
        <f t="shared" si="10"/>
        <v>5.9</v>
      </c>
      <c r="H34" s="6">
        <f t="shared" si="10"/>
        <v>3.9000000000000004</v>
      </c>
      <c r="I34" s="6">
        <f t="shared" si="10"/>
        <v>2.9000000000000004</v>
      </c>
      <c r="J34" s="6"/>
      <c r="K34" s="6">
        <f>SUM(K16/31)</f>
        <v>4.2645161290322573</v>
      </c>
      <c r="L34" s="6"/>
      <c r="M34" s="6">
        <f t="shared" si="3"/>
        <v>4.3369175627240146</v>
      </c>
      <c r="N34" s="6"/>
      <c r="O34" s="6"/>
      <c r="Q34" s="6"/>
    </row>
    <row r="35" spans="1:17" ht="12.75">
      <c r="A35" s="5" t="s">
        <v>12</v>
      </c>
      <c r="B35" s="6">
        <f t="shared" ref="B35:I35" si="11">SUM(B17/30)</f>
        <v>5.23</v>
      </c>
      <c r="C35" s="6">
        <f t="shared" si="11"/>
        <v>5.67</v>
      </c>
      <c r="D35" s="6">
        <f t="shared" si="11"/>
        <v>4.2</v>
      </c>
      <c r="E35" s="6">
        <f t="shared" si="11"/>
        <v>5.4</v>
      </c>
      <c r="F35" s="6">
        <f t="shared" si="11"/>
        <v>4.8</v>
      </c>
      <c r="G35" s="6">
        <f t="shared" si="11"/>
        <v>4.2</v>
      </c>
      <c r="H35" s="6">
        <f t="shared" si="11"/>
        <v>5.3</v>
      </c>
      <c r="I35" s="6">
        <f t="shared" si="11"/>
        <v>4.0999999999999996</v>
      </c>
      <c r="J35" s="6"/>
      <c r="K35" s="6">
        <f>SUM(K17/30)</f>
        <v>7.3433333333333337</v>
      </c>
      <c r="L35" s="6"/>
      <c r="M35" s="6">
        <f t="shared" si="3"/>
        <v>5.1381481481481481</v>
      </c>
      <c r="N35" s="6"/>
      <c r="O35" s="6"/>
      <c r="Q35" s="6"/>
    </row>
    <row r="36" spans="1:17" ht="12.75">
      <c r="A36" s="5" t="s">
        <v>13</v>
      </c>
      <c r="B36" s="6">
        <f t="shared" ref="B36:I36" si="12">SUM(B18/31)</f>
        <v>6.7709677419354843</v>
      </c>
      <c r="C36" s="6">
        <f t="shared" si="12"/>
        <v>6.209677419354839</v>
      </c>
      <c r="D36" s="6">
        <f t="shared" si="12"/>
        <v>7.5</v>
      </c>
      <c r="E36" s="6">
        <f t="shared" si="12"/>
        <v>5.6</v>
      </c>
      <c r="F36" s="6">
        <f t="shared" si="12"/>
        <v>4.5</v>
      </c>
      <c r="G36" s="6">
        <f t="shared" si="12"/>
        <v>4.9000000000000004</v>
      </c>
      <c r="H36" s="6">
        <f t="shared" si="12"/>
        <v>6.6999999999999993</v>
      </c>
      <c r="I36" s="6">
        <f t="shared" si="12"/>
        <v>5.8000000000000007</v>
      </c>
      <c r="J36" s="6"/>
      <c r="K36" s="6">
        <f>SUM(K18/31)</f>
        <v>6.612903225806452</v>
      </c>
      <c r="L36" s="6"/>
      <c r="M36" s="6">
        <f t="shared" si="3"/>
        <v>6.0659498207885285</v>
      </c>
      <c r="N36" s="6"/>
      <c r="O36" s="6"/>
      <c r="Q36" s="6"/>
    </row>
  </sheetData>
  <phoneticPr fontId="0" type="noConversion"/>
  <printOptions gridLines="1"/>
  <pageMargins left="0" right="0" top="0.98425196850393704" bottom="0.98425196850393704"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92"/>
  <sheetViews>
    <sheetView zoomScaleNormal="100" workbookViewId="0"/>
  </sheetViews>
  <sheetFormatPr defaultRowHeight="11.25"/>
  <cols>
    <col min="1" max="1" width="12" customWidth="1"/>
    <col min="2" max="60" width="8.33203125" hidden="1" customWidth="1"/>
    <col min="61" max="61" width="7.33203125" hidden="1" customWidth="1"/>
    <col min="62" max="71" width="8.33203125" hidden="1" customWidth="1"/>
    <col min="72" max="81" width="8.33203125" customWidth="1"/>
    <col min="82" max="84" width="8.5" bestFit="1" customWidth="1"/>
    <col min="85" max="87" width="8.5" customWidth="1"/>
    <col min="88" max="88" width="8.5" bestFit="1" customWidth="1"/>
    <col min="89" max="89" width="8.5" customWidth="1"/>
    <col min="90" max="93" width="12.5" bestFit="1" customWidth="1"/>
    <col min="94" max="95" width="10" bestFit="1" customWidth="1"/>
  </cols>
  <sheetData>
    <row r="1" spans="1:113" ht="12.95" customHeight="1">
      <c r="A1" s="1" t="s">
        <v>42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8"/>
      <c r="BG1" s="8"/>
      <c r="BH1" s="8"/>
      <c r="BI1" s="8"/>
      <c r="BJ1" s="8"/>
      <c r="BK1" s="8"/>
      <c r="BL1" s="8"/>
      <c r="BM1" s="8"/>
      <c r="BN1" s="8"/>
      <c r="BO1" s="8"/>
      <c r="BP1" s="8"/>
      <c r="BQ1" s="8"/>
      <c r="BR1" s="8"/>
      <c r="BS1" s="8"/>
      <c r="BU1" s="8"/>
      <c r="BV1" s="8"/>
      <c r="BW1" s="8"/>
      <c r="BX1" s="8"/>
      <c r="BY1" s="8"/>
      <c r="BZ1" s="8"/>
      <c r="CA1" s="8"/>
      <c r="CB1" s="8"/>
      <c r="CC1" s="8"/>
      <c r="CD1" s="8"/>
      <c r="CE1" s="8"/>
      <c r="CF1" s="8"/>
      <c r="CG1" s="8"/>
      <c r="CH1" s="8"/>
      <c r="CI1" s="8"/>
      <c r="CJ1" s="8"/>
      <c r="CK1" s="8"/>
      <c r="CL1" s="8"/>
      <c r="CM1" s="8"/>
    </row>
    <row r="2" spans="1:113" ht="12.95" customHeight="1">
      <c r="A2" s="5" t="s">
        <v>47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8"/>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row>
    <row r="3" spans="1:113" ht="12.95" customHeight="1">
      <c r="A3" s="5" t="s">
        <v>48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7" t="s">
        <v>0</v>
      </c>
      <c r="CM3" s="7" t="s">
        <v>22</v>
      </c>
    </row>
    <row r="4" spans="1:113" ht="12.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7" t="s">
        <v>1</v>
      </c>
      <c r="CM4" s="7" t="s">
        <v>1</v>
      </c>
      <c r="CN4" s="5" t="s">
        <v>76</v>
      </c>
      <c r="CO4" s="5" t="s">
        <v>77</v>
      </c>
      <c r="CP4" s="5" t="s">
        <v>79</v>
      </c>
      <c r="CQ4" s="5" t="s">
        <v>78</v>
      </c>
    </row>
    <row r="5" spans="1:113" ht="12.95" customHeight="1">
      <c r="A5" s="5"/>
      <c r="B5" s="5">
        <v>1930</v>
      </c>
      <c r="C5" s="5">
        <v>1931</v>
      </c>
      <c r="D5" s="5">
        <v>1932</v>
      </c>
      <c r="E5" s="5">
        <v>1933</v>
      </c>
      <c r="F5" s="5">
        <v>1934</v>
      </c>
      <c r="G5" s="5">
        <v>1935</v>
      </c>
      <c r="H5" s="5">
        <v>1936</v>
      </c>
      <c r="I5" s="5">
        <v>1937</v>
      </c>
      <c r="J5" s="5">
        <v>1938</v>
      </c>
      <c r="K5" s="5">
        <v>1939</v>
      </c>
      <c r="L5" s="5">
        <v>1940</v>
      </c>
      <c r="M5" s="5">
        <v>1941</v>
      </c>
      <c r="N5" s="5">
        <v>1942</v>
      </c>
      <c r="O5" s="5">
        <v>1943</v>
      </c>
      <c r="P5" s="5">
        <v>1944</v>
      </c>
      <c r="Q5" s="5">
        <v>1945</v>
      </c>
      <c r="R5" s="5">
        <v>1946</v>
      </c>
      <c r="S5" s="5">
        <v>1947</v>
      </c>
      <c r="T5" s="5">
        <v>1948</v>
      </c>
      <c r="U5" s="5">
        <v>1949</v>
      </c>
      <c r="V5" s="5">
        <v>1950</v>
      </c>
      <c r="W5" s="5">
        <v>1951</v>
      </c>
      <c r="X5" s="5">
        <v>1952</v>
      </c>
      <c r="Y5" s="5">
        <v>1953</v>
      </c>
      <c r="Z5" s="5">
        <v>1954</v>
      </c>
      <c r="AA5" s="5">
        <v>1955</v>
      </c>
      <c r="AB5" s="5">
        <v>1956</v>
      </c>
      <c r="AC5" s="5">
        <v>1957</v>
      </c>
      <c r="AD5" s="5">
        <v>1958</v>
      </c>
      <c r="AE5" s="5">
        <v>1959</v>
      </c>
      <c r="AF5" s="5">
        <v>1960</v>
      </c>
      <c r="AG5" s="5">
        <v>1961</v>
      </c>
      <c r="AH5" s="5">
        <v>1962</v>
      </c>
      <c r="AI5" s="5">
        <v>1963</v>
      </c>
      <c r="AJ5" s="5">
        <v>1964</v>
      </c>
      <c r="AK5" s="5">
        <v>1965</v>
      </c>
      <c r="AL5" s="5">
        <v>1966</v>
      </c>
      <c r="AM5" s="5">
        <v>1967</v>
      </c>
      <c r="AN5" s="5">
        <v>1968</v>
      </c>
      <c r="AO5" s="5">
        <v>1969</v>
      </c>
      <c r="AP5" s="5">
        <v>1970</v>
      </c>
      <c r="AQ5" s="5">
        <v>1971</v>
      </c>
      <c r="AR5" s="5">
        <v>1972</v>
      </c>
      <c r="AS5" s="5">
        <v>1973</v>
      </c>
      <c r="AT5" s="5">
        <v>1974</v>
      </c>
      <c r="AU5" s="5">
        <v>1975</v>
      </c>
      <c r="AV5" s="5">
        <v>1976</v>
      </c>
      <c r="AW5" s="5">
        <v>1977</v>
      </c>
      <c r="AX5" s="5">
        <v>1978</v>
      </c>
      <c r="AY5" s="5">
        <v>1979</v>
      </c>
      <c r="AZ5" s="5">
        <v>1980</v>
      </c>
      <c r="BA5" s="5">
        <v>1981</v>
      </c>
      <c r="BB5" s="5">
        <v>1982</v>
      </c>
      <c r="BC5" s="5">
        <v>1983</v>
      </c>
      <c r="BD5" s="5">
        <v>1984</v>
      </c>
      <c r="BE5" s="5">
        <v>1985</v>
      </c>
      <c r="BF5" s="5">
        <v>1986</v>
      </c>
      <c r="BG5" s="5">
        <v>1987</v>
      </c>
      <c r="BH5" s="5">
        <v>1988</v>
      </c>
      <c r="BI5" s="5">
        <v>1989</v>
      </c>
      <c r="BJ5" s="5">
        <v>1990</v>
      </c>
      <c r="BK5" s="5">
        <v>1991</v>
      </c>
      <c r="BL5" s="5">
        <v>1992</v>
      </c>
      <c r="BM5" s="5">
        <v>1993</v>
      </c>
      <c r="BN5" s="5">
        <v>1994</v>
      </c>
      <c r="BO5" s="5">
        <v>1995</v>
      </c>
      <c r="BP5" s="5">
        <v>1996</v>
      </c>
      <c r="BQ5" s="5">
        <v>1997</v>
      </c>
      <c r="BR5" s="5">
        <v>1998</v>
      </c>
      <c r="BS5" s="5">
        <v>1999</v>
      </c>
      <c r="BT5" s="5">
        <v>2000</v>
      </c>
      <c r="BU5" s="5">
        <v>2001</v>
      </c>
      <c r="BV5" s="5">
        <v>2002</v>
      </c>
      <c r="BW5" s="5">
        <v>2003</v>
      </c>
      <c r="BX5" s="5">
        <v>2004</v>
      </c>
      <c r="BY5" s="5">
        <v>2005</v>
      </c>
      <c r="BZ5" s="5">
        <v>2006</v>
      </c>
      <c r="CA5" s="5">
        <v>2007</v>
      </c>
      <c r="CB5" s="5">
        <v>2008</v>
      </c>
      <c r="CC5" s="5">
        <v>2009</v>
      </c>
      <c r="CD5" s="5">
        <v>2010</v>
      </c>
      <c r="CE5" s="5">
        <v>2011</v>
      </c>
      <c r="CF5" s="5">
        <v>2012</v>
      </c>
      <c r="CG5" s="5">
        <v>2013</v>
      </c>
      <c r="CH5" s="5">
        <v>2014</v>
      </c>
      <c r="CI5" s="5">
        <v>2015</v>
      </c>
      <c r="CJ5" s="5">
        <v>2016</v>
      </c>
      <c r="CK5" s="5">
        <v>2017</v>
      </c>
      <c r="CL5" s="18" t="s">
        <v>188</v>
      </c>
      <c r="CM5" s="18" t="s">
        <v>189</v>
      </c>
      <c r="CN5" s="18" t="s">
        <v>189</v>
      </c>
      <c r="CO5" s="18" t="s">
        <v>189</v>
      </c>
      <c r="CP5" s="27" t="s">
        <v>80</v>
      </c>
      <c r="CQ5" s="5" t="s">
        <v>79</v>
      </c>
      <c r="CS5" t="s">
        <v>134</v>
      </c>
      <c r="CT5" t="s">
        <v>154</v>
      </c>
      <c r="CV5" t="s">
        <v>134</v>
      </c>
      <c r="CW5" t="s">
        <v>60</v>
      </c>
      <c r="CY5" t="s">
        <v>134</v>
      </c>
      <c r="CZ5" t="s">
        <v>97</v>
      </c>
      <c r="DB5" t="s">
        <v>134</v>
      </c>
      <c r="DC5" t="s">
        <v>57</v>
      </c>
      <c r="DE5" t="s">
        <v>134</v>
      </c>
      <c r="DF5" t="s">
        <v>58</v>
      </c>
      <c r="DH5" t="s">
        <v>134</v>
      </c>
      <c r="DI5" t="s">
        <v>164</v>
      </c>
    </row>
    <row r="6" spans="1:113" ht="12.95" customHeight="1">
      <c r="A6" s="5" t="s">
        <v>2</v>
      </c>
      <c r="B6" s="5">
        <v>215.2</v>
      </c>
      <c r="C6" s="5">
        <v>282.2</v>
      </c>
      <c r="D6" s="5">
        <v>249.4</v>
      </c>
      <c r="E6" s="5">
        <v>284</v>
      </c>
      <c r="F6" s="5">
        <v>260.7</v>
      </c>
      <c r="G6" s="5">
        <v>285.8</v>
      </c>
      <c r="H6" s="5">
        <v>210.4</v>
      </c>
      <c r="I6" s="5">
        <v>275.89999999999998</v>
      </c>
      <c r="J6" s="5">
        <v>269.89999999999998</v>
      </c>
      <c r="K6" s="5">
        <v>314</v>
      </c>
      <c r="L6" s="5">
        <v>278.2</v>
      </c>
      <c r="M6" s="5">
        <v>267</v>
      </c>
      <c r="N6" s="5">
        <v>210.8</v>
      </c>
      <c r="O6" s="5">
        <v>267.10000000000002</v>
      </c>
      <c r="P6" s="5">
        <v>280.2</v>
      </c>
      <c r="Q6" s="5">
        <v>199.5</v>
      </c>
      <c r="R6" s="5">
        <v>248.3</v>
      </c>
      <c r="S6" s="5">
        <v>245</v>
      </c>
      <c r="T6" s="5">
        <v>259.3</v>
      </c>
      <c r="U6" s="5">
        <v>220.4</v>
      </c>
      <c r="V6" s="5">
        <v>316.39999999999998</v>
      </c>
      <c r="W6" s="5">
        <v>257.10000000000002</v>
      </c>
      <c r="X6" s="5">
        <v>250.7</v>
      </c>
      <c r="Y6" s="5">
        <v>235</v>
      </c>
      <c r="Z6" s="5">
        <v>270.3</v>
      </c>
      <c r="AA6" s="5">
        <v>251</v>
      </c>
      <c r="AB6" s="5">
        <v>220</v>
      </c>
      <c r="AC6" s="5">
        <v>335.3</v>
      </c>
      <c r="AD6" s="5">
        <v>286.3</v>
      </c>
      <c r="AE6" s="5">
        <v>252.1</v>
      </c>
      <c r="AF6" s="5">
        <v>245.6</v>
      </c>
      <c r="AG6" s="5">
        <v>226.3</v>
      </c>
      <c r="AH6" s="5">
        <v>281.3</v>
      </c>
      <c r="AI6" s="5">
        <v>297.2</v>
      </c>
      <c r="AJ6" s="5">
        <v>282.89999999999998</v>
      </c>
      <c r="AK6" s="5">
        <v>262.10000000000002</v>
      </c>
      <c r="AL6" s="5">
        <v>235.9</v>
      </c>
      <c r="AM6" s="5">
        <v>244.2</v>
      </c>
      <c r="AN6" s="5">
        <v>271</v>
      </c>
      <c r="AO6" s="5">
        <v>282.5</v>
      </c>
      <c r="AP6" s="5">
        <v>281.2</v>
      </c>
      <c r="AQ6" s="5">
        <v>165.2</v>
      </c>
      <c r="AR6" s="5">
        <v>257.60000000000002</v>
      </c>
      <c r="AS6" s="5">
        <v>300.5</v>
      </c>
      <c r="AT6" s="5">
        <v>272</v>
      </c>
      <c r="AU6" s="5">
        <v>237.4</v>
      </c>
      <c r="AV6" s="5">
        <v>214.6</v>
      </c>
      <c r="AW6" s="5">
        <v>246.1</v>
      </c>
      <c r="AX6" s="5">
        <v>303.60000000000002</v>
      </c>
      <c r="AY6" s="5">
        <v>299.5</v>
      </c>
      <c r="AZ6" s="5">
        <v>240.6</v>
      </c>
      <c r="BA6" s="5">
        <v>257.3</v>
      </c>
      <c r="BB6" s="5">
        <v>296.3</v>
      </c>
      <c r="BC6" s="5">
        <v>302.7</v>
      </c>
      <c r="BD6" s="5">
        <v>257</v>
      </c>
      <c r="BE6" s="5">
        <v>284.3</v>
      </c>
      <c r="BF6" s="6">
        <v>260.39999999999998</v>
      </c>
      <c r="BG6" s="6">
        <v>310</v>
      </c>
      <c r="BH6" s="6">
        <v>306.89999999999998</v>
      </c>
      <c r="BI6" s="6">
        <v>240.6</v>
      </c>
      <c r="BJ6" s="6">
        <v>260.39999999999998</v>
      </c>
      <c r="BK6" s="6">
        <v>266.60000000000002</v>
      </c>
      <c r="BL6" s="6">
        <v>263.5</v>
      </c>
      <c r="BM6" s="6">
        <v>241.8</v>
      </c>
      <c r="BN6" s="6">
        <v>254.2</v>
      </c>
      <c r="BO6" s="6">
        <v>260.39999999999998</v>
      </c>
      <c r="BP6" s="6">
        <v>225.8</v>
      </c>
      <c r="BQ6" s="6">
        <v>259.89999999999998</v>
      </c>
      <c r="BR6" s="6">
        <v>249</v>
      </c>
      <c r="BS6" s="6">
        <v>254.3</v>
      </c>
      <c r="BT6" s="6">
        <v>195.8</v>
      </c>
      <c r="BU6" s="6">
        <v>295.39999999999998</v>
      </c>
      <c r="BV6" s="6">
        <v>243.8</v>
      </c>
      <c r="BW6" s="5">
        <v>295.39999999999998</v>
      </c>
      <c r="BX6" s="5">
        <v>255.7</v>
      </c>
      <c r="BY6" s="5">
        <v>273.8</v>
      </c>
      <c r="BZ6" s="5">
        <v>289.10000000000002</v>
      </c>
      <c r="CA6" s="5">
        <v>232.1</v>
      </c>
      <c r="CB6" s="5">
        <v>290.60000000000002</v>
      </c>
      <c r="CC6" s="5">
        <v>305</v>
      </c>
      <c r="CD6" s="5">
        <v>221.1</v>
      </c>
      <c r="CE6" s="5">
        <v>222.5</v>
      </c>
      <c r="CF6" s="5">
        <v>270.7</v>
      </c>
      <c r="CG6" s="5">
        <v>281.10000000000002</v>
      </c>
      <c r="CH6" s="5">
        <v>261.2</v>
      </c>
      <c r="CI6" s="5">
        <v>296.89999999999998</v>
      </c>
      <c r="CJ6" s="5">
        <v>232.4</v>
      </c>
      <c r="CK6" s="5">
        <v>282</v>
      </c>
      <c r="CL6" s="6">
        <f>AVERAGE(BF6:CJ6)</f>
        <v>261.81935483870967</v>
      </c>
      <c r="CM6" s="6">
        <f>AVERAGE(B6:CJ6)</f>
        <v>261.59540229885062</v>
      </c>
      <c r="CN6" s="5">
        <f>MAX(B6:CJ6)</f>
        <v>335.3</v>
      </c>
      <c r="CO6" s="5">
        <f>MIN(B6:CJ6)</f>
        <v>165.2</v>
      </c>
      <c r="CP6" s="5">
        <v>441</v>
      </c>
      <c r="CQ6" s="23">
        <f>CM6/CP6*100</f>
        <v>59.318685328537555</v>
      </c>
      <c r="CS6" s="57">
        <v>2016</v>
      </c>
      <c r="CT6" s="57">
        <v>2781.3</v>
      </c>
      <c r="CV6">
        <v>2015</v>
      </c>
      <c r="CW6" s="57">
        <v>2813.7</v>
      </c>
      <c r="CY6">
        <v>2015</v>
      </c>
      <c r="CZ6" s="57">
        <v>1556.1999999999998</v>
      </c>
      <c r="DB6">
        <v>2015</v>
      </c>
      <c r="DC6" s="57">
        <v>2240.6</v>
      </c>
      <c r="DE6">
        <v>2015</v>
      </c>
      <c r="DF6" s="57">
        <v>2519.3000000000002</v>
      </c>
      <c r="DH6">
        <v>1994</v>
      </c>
      <c r="DI6">
        <v>1008.5999999999999</v>
      </c>
    </row>
    <row r="7" spans="1:113" ht="12.95" customHeight="1">
      <c r="A7" s="5" t="s">
        <v>3</v>
      </c>
      <c r="B7" s="5">
        <v>274.89999999999998</v>
      </c>
      <c r="C7" s="5">
        <v>255.1</v>
      </c>
      <c r="D7" s="5">
        <v>167</v>
      </c>
      <c r="E7" s="5">
        <v>213.8</v>
      </c>
      <c r="F7" s="5">
        <v>240.4</v>
      </c>
      <c r="G7" s="5">
        <v>201.3</v>
      </c>
      <c r="H7" s="5">
        <v>182</v>
      </c>
      <c r="I7" s="5">
        <v>208.4</v>
      </c>
      <c r="J7" s="5">
        <v>159.69999999999999</v>
      </c>
      <c r="K7" s="5">
        <v>237.5</v>
      </c>
      <c r="L7" s="5">
        <v>270.60000000000002</v>
      </c>
      <c r="M7" s="5">
        <v>254.7</v>
      </c>
      <c r="N7" s="5">
        <v>244.2</v>
      </c>
      <c r="O7" s="5">
        <v>181</v>
      </c>
      <c r="P7" s="5">
        <v>204.2</v>
      </c>
      <c r="Q7" s="5">
        <v>190.8</v>
      </c>
      <c r="R7" s="5">
        <v>280.39999999999998</v>
      </c>
      <c r="S7" s="5">
        <v>245</v>
      </c>
      <c r="T7" s="5">
        <v>261.89999999999998</v>
      </c>
      <c r="U7" s="5">
        <v>273.60000000000002</v>
      </c>
      <c r="V7" s="5">
        <v>265.39999999999998</v>
      </c>
      <c r="W7" s="5">
        <v>227.3</v>
      </c>
      <c r="X7" s="5">
        <v>177.9</v>
      </c>
      <c r="Y7" s="5">
        <v>178</v>
      </c>
      <c r="Z7" s="5">
        <v>205.1</v>
      </c>
      <c r="AA7" s="5">
        <v>197.4</v>
      </c>
      <c r="AB7" s="5">
        <v>210.7</v>
      </c>
      <c r="AC7" s="5">
        <v>250</v>
      </c>
      <c r="AD7" s="5">
        <v>190.8</v>
      </c>
      <c r="AE7" s="5">
        <v>208.2</v>
      </c>
      <c r="AF7" s="5">
        <v>226.5</v>
      </c>
      <c r="AG7" s="5">
        <v>279.10000000000002</v>
      </c>
      <c r="AH7" s="5">
        <v>230.9</v>
      </c>
      <c r="AI7" s="5">
        <v>204</v>
      </c>
      <c r="AJ7" s="5">
        <v>230.3</v>
      </c>
      <c r="AK7" s="5">
        <v>220.2</v>
      </c>
      <c r="AL7" s="5">
        <v>200.2</v>
      </c>
      <c r="AM7" s="5">
        <v>274.5</v>
      </c>
      <c r="AN7" s="5">
        <v>298</v>
      </c>
      <c r="AO7" s="5">
        <v>177.2</v>
      </c>
      <c r="AP7" s="5">
        <v>260.10000000000002</v>
      </c>
      <c r="AQ7" s="5">
        <v>221.9</v>
      </c>
      <c r="AR7" s="5">
        <v>241.6</v>
      </c>
      <c r="AS7" s="5">
        <v>289</v>
      </c>
      <c r="AT7" s="5">
        <v>202.4</v>
      </c>
      <c r="AU7" s="5">
        <v>219.9</v>
      </c>
      <c r="AV7" s="5">
        <v>247</v>
      </c>
      <c r="AW7" s="5">
        <v>270.10000000000002</v>
      </c>
      <c r="AX7" s="5">
        <v>288.2</v>
      </c>
      <c r="AY7" s="5">
        <v>214.8</v>
      </c>
      <c r="AZ7" s="5">
        <v>184.9</v>
      </c>
      <c r="BA7" s="5">
        <v>193.9</v>
      </c>
      <c r="BB7" s="5">
        <v>246.4</v>
      </c>
      <c r="BC7" s="5">
        <v>215.7</v>
      </c>
      <c r="BD7" s="5">
        <v>212.7</v>
      </c>
      <c r="BE7" s="5">
        <v>257.60000000000002</v>
      </c>
      <c r="BF7" s="6">
        <v>196</v>
      </c>
      <c r="BG7" s="6">
        <v>268</v>
      </c>
      <c r="BH7" s="6">
        <v>195.8</v>
      </c>
      <c r="BI7" s="6">
        <v>206.9</v>
      </c>
      <c r="BJ7" s="6">
        <v>229.6</v>
      </c>
      <c r="BK7" s="6">
        <v>263.2</v>
      </c>
      <c r="BL7" s="6">
        <v>232</v>
      </c>
      <c r="BM7" s="6">
        <v>226.8</v>
      </c>
      <c r="BN7" s="6">
        <v>263.2</v>
      </c>
      <c r="BO7" s="6">
        <v>182</v>
      </c>
      <c r="BP7" s="6">
        <v>234.4</v>
      </c>
      <c r="BQ7" s="6">
        <v>199.6</v>
      </c>
      <c r="BR7" s="6">
        <v>244.2</v>
      </c>
      <c r="BS7" s="6">
        <v>231.5</v>
      </c>
      <c r="BT7" s="6">
        <v>202.8</v>
      </c>
      <c r="BU7" s="6">
        <v>223.2</v>
      </c>
      <c r="BV7" s="6">
        <v>226</v>
      </c>
      <c r="BW7" s="5">
        <v>267.7</v>
      </c>
      <c r="BX7" s="5">
        <v>173</v>
      </c>
      <c r="BY7" s="5">
        <v>237.5</v>
      </c>
      <c r="BZ7" s="5">
        <v>250.1</v>
      </c>
      <c r="CA7" s="5">
        <v>212.2</v>
      </c>
      <c r="CB7" s="5">
        <v>238.3</v>
      </c>
      <c r="CC7" s="5">
        <v>173.3</v>
      </c>
      <c r="CD7" s="5">
        <v>215.3</v>
      </c>
      <c r="CE7" s="5">
        <v>224.2</v>
      </c>
      <c r="CF7" s="5">
        <v>133.6</v>
      </c>
      <c r="CG7" s="5">
        <v>291.10000000000002</v>
      </c>
      <c r="CH7" s="5">
        <v>241.4</v>
      </c>
      <c r="CI7" s="5">
        <v>264.10000000000002</v>
      </c>
      <c r="CJ7" s="5">
        <v>289.3</v>
      </c>
      <c r="CK7" s="5">
        <v>246.3</v>
      </c>
      <c r="CL7" s="6">
        <f t="shared" ref="CL7:CL17" si="0">AVERAGE(BF7:CJ7)</f>
        <v>226.97741935483876</v>
      </c>
      <c r="CM7" s="6">
        <f t="shared" ref="CM7:CM17" si="1">AVERAGE(B7:CJ7)</f>
        <v>227.59425287356319</v>
      </c>
      <c r="CN7" s="5">
        <f t="shared" ref="CN7:CN17" si="2">MAX(B7:CJ7)</f>
        <v>298</v>
      </c>
      <c r="CO7" s="5">
        <f t="shared" ref="CO7:CO17" si="3">MIN(B7:CJ7)</f>
        <v>133.6</v>
      </c>
      <c r="CP7" s="5">
        <v>394</v>
      </c>
      <c r="CQ7" s="23">
        <f t="shared" ref="CQ7:CQ18" si="4">CM7/CP7*100</f>
        <v>57.765038800396752</v>
      </c>
      <c r="CS7" s="57">
        <v>2015</v>
      </c>
      <c r="CT7" s="57">
        <v>2691.8</v>
      </c>
      <c r="CV7">
        <v>1972</v>
      </c>
      <c r="CW7">
        <v>2684.5</v>
      </c>
      <c r="CY7">
        <v>2003</v>
      </c>
      <c r="CZ7">
        <v>1525.6</v>
      </c>
      <c r="DB7">
        <v>1972</v>
      </c>
      <c r="DC7">
        <v>2212.9</v>
      </c>
      <c r="DE7">
        <v>1972</v>
      </c>
      <c r="DF7">
        <v>2416.4</v>
      </c>
      <c r="DH7">
        <v>2016</v>
      </c>
      <c r="DI7">
        <v>1001.9000000000001</v>
      </c>
    </row>
    <row r="8" spans="1:113" ht="12.95" customHeight="1">
      <c r="A8" s="5" t="s">
        <v>4</v>
      </c>
      <c r="B8" s="5">
        <v>274.2</v>
      </c>
      <c r="C8" s="5">
        <v>199.5</v>
      </c>
      <c r="D8" s="5">
        <v>172.6</v>
      </c>
      <c r="E8" s="5">
        <v>269.60000000000002</v>
      </c>
      <c r="F8" s="5">
        <v>219.1</v>
      </c>
      <c r="G8" s="5">
        <v>185.2</v>
      </c>
      <c r="H8" s="5">
        <v>226</v>
      </c>
      <c r="I8" s="5">
        <v>217.5</v>
      </c>
      <c r="J8" s="5">
        <v>219.2</v>
      </c>
      <c r="K8" s="5">
        <v>227.8</v>
      </c>
      <c r="L8" s="5">
        <v>250.4</v>
      </c>
      <c r="M8" s="5">
        <v>210</v>
      </c>
      <c r="N8" s="5">
        <v>172</v>
      </c>
      <c r="O8" s="5">
        <v>251.2</v>
      </c>
      <c r="P8" s="5">
        <v>168.8</v>
      </c>
      <c r="Q8" s="5">
        <v>264.89999999999998</v>
      </c>
      <c r="R8" s="5">
        <v>200.9</v>
      </c>
      <c r="S8" s="5">
        <v>235</v>
      </c>
      <c r="T8" s="5">
        <v>263.2</v>
      </c>
      <c r="U8" s="5">
        <v>260.60000000000002</v>
      </c>
      <c r="V8" s="5">
        <v>229.9</v>
      </c>
      <c r="W8" s="5">
        <v>242.2</v>
      </c>
      <c r="X8" s="5">
        <v>225.2</v>
      </c>
      <c r="Y8" s="5">
        <v>231.5</v>
      </c>
      <c r="Z8" s="5">
        <v>199.1</v>
      </c>
      <c r="AA8" s="5">
        <v>203.5</v>
      </c>
      <c r="AB8" s="5">
        <v>200.1</v>
      </c>
      <c r="AC8" s="5">
        <v>199.6</v>
      </c>
      <c r="AD8" s="5">
        <v>200.4</v>
      </c>
      <c r="AE8" s="5">
        <v>199.6</v>
      </c>
      <c r="AF8" s="5">
        <v>146.9</v>
      </c>
      <c r="AG8" s="5">
        <v>213.1</v>
      </c>
      <c r="AH8" s="5">
        <v>197</v>
      </c>
      <c r="AI8" s="5">
        <v>208.7</v>
      </c>
      <c r="AJ8" s="5">
        <v>220.6</v>
      </c>
      <c r="AK8" s="5">
        <v>177</v>
      </c>
      <c r="AL8" s="5">
        <v>231.6</v>
      </c>
      <c r="AM8" s="5">
        <v>181.8</v>
      </c>
      <c r="AN8" s="5">
        <v>238.4</v>
      </c>
      <c r="AO8" s="5">
        <v>281</v>
      </c>
      <c r="AP8" s="5">
        <v>183.1</v>
      </c>
      <c r="AQ8" s="5">
        <v>212.3</v>
      </c>
      <c r="AR8" s="5">
        <v>218.6</v>
      </c>
      <c r="AS8" s="5">
        <v>192.6</v>
      </c>
      <c r="AT8" s="5">
        <v>256.60000000000002</v>
      </c>
      <c r="AU8" s="5">
        <v>199.9</v>
      </c>
      <c r="AV8" s="5">
        <v>226.8</v>
      </c>
      <c r="AW8" s="5">
        <v>205.9</v>
      </c>
      <c r="AX8" s="5">
        <v>250.6</v>
      </c>
      <c r="AY8" s="5">
        <v>149.4</v>
      </c>
      <c r="AZ8" s="5">
        <v>146.69999999999999</v>
      </c>
      <c r="BA8" s="5">
        <v>194.6</v>
      </c>
      <c r="BB8" s="5">
        <v>212.7</v>
      </c>
      <c r="BC8" s="5">
        <v>251.1</v>
      </c>
      <c r="BD8" s="5">
        <v>148.6</v>
      </c>
      <c r="BE8" s="5">
        <v>221</v>
      </c>
      <c r="BF8" s="6">
        <v>235.6</v>
      </c>
      <c r="BG8" s="6">
        <v>183.5</v>
      </c>
      <c r="BH8" s="6">
        <v>197.8</v>
      </c>
      <c r="BI8" s="6">
        <v>219.8</v>
      </c>
      <c r="BJ8" s="6">
        <v>251.1</v>
      </c>
      <c r="BK8" s="6">
        <v>217</v>
      </c>
      <c r="BL8" s="6">
        <v>201.5</v>
      </c>
      <c r="BM8" s="6">
        <v>210.8</v>
      </c>
      <c r="BN8" s="6">
        <v>254.2</v>
      </c>
      <c r="BO8" s="6">
        <v>229.4</v>
      </c>
      <c r="BP8" s="6">
        <v>233</v>
      </c>
      <c r="BQ8" s="6">
        <v>205.1</v>
      </c>
      <c r="BR8" s="6">
        <v>232.1</v>
      </c>
      <c r="BS8" s="6">
        <v>221.5</v>
      </c>
      <c r="BT8" s="6">
        <v>247.2</v>
      </c>
      <c r="BU8" s="6">
        <v>259.10000000000002</v>
      </c>
      <c r="BV8" s="6">
        <v>265.10000000000002</v>
      </c>
      <c r="BW8" s="5">
        <v>254</v>
      </c>
      <c r="BX8" s="5">
        <v>266.5</v>
      </c>
      <c r="BY8" s="5">
        <v>202.9</v>
      </c>
      <c r="BZ8" s="5">
        <v>195.2</v>
      </c>
      <c r="CA8" s="5">
        <v>258.60000000000002</v>
      </c>
      <c r="CB8" s="5">
        <v>229.9</v>
      </c>
      <c r="CC8" s="5">
        <v>239.2</v>
      </c>
      <c r="CD8" s="5">
        <v>263.89999999999998</v>
      </c>
      <c r="CE8" s="5">
        <v>229</v>
      </c>
      <c r="CF8" s="5">
        <v>192.5</v>
      </c>
      <c r="CG8" s="5">
        <v>255</v>
      </c>
      <c r="CH8" s="5">
        <v>232.8</v>
      </c>
      <c r="CI8" s="5">
        <v>244.2</v>
      </c>
      <c r="CJ8" s="5">
        <v>241.9</v>
      </c>
      <c r="CK8" s="5">
        <v>200.7</v>
      </c>
      <c r="CL8" s="6">
        <f t="shared" si="0"/>
        <v>231.27096774193541</v>
      </c>
      <c r="CM8" s="6">
        <f t="shared" si="1"/>
        <v>220.17011494252884</v>
      </c>
      <c r="CN8" s="5">
        <f t="shared" si="2"/>
        <v>281</v>
      </c>
      <c r="CO8" s="5">
        <f t="shared" si="3"/>
        <v>146.69999999999999</v>
      </c>
      <c r="CP8" s="5">
        <v>369</v>
      </c>
      <c r="CQ8" s="23">
        <f t="shared" si="4"/>
        <v>59.666697816403477</v>
      </c>
      <c r="CS8">
        <v>1973</v>
      </c>
      <c r="CT8">
        <v>2687.3999999999996</v>
      </c>
      <c r="CV8">
        <v>1994</v>
      </c>
      <c r="CW8">
        <v>2679.1</v>
      </c>
      <c r="CY8">
        <v>1930</v>
      </c>
      <c r="CZ8">
        <v>1506.4</v>
      </c>
      <c r="DB8">
        <v>1994</v>
      </c>
      <c r="DC8">
        <v>2160.1999999999998</v>
      </c>
      <c r="DE8">
        <v>1994</v>
      </c>
      <c r="DF8">
        <v>2403.1999999999998</v>
      </c>
      <c r="DH8">
        <v>2003</v>
      </c>
      <c r="DI8">
        <v>999.39999999999986</v>
      </c>
    </row>
    <row r="9" spans="1:113" ht="12.95" customHeight="1">
      <c r="A9" s="5" t="s">
        <v>5</v>
      </c>
      <c r="B9" s="5">
        <v>167.8</v>
      </c>
      <c r="C9" s="5">
        <v>146.9</v>
      </c>
      <c r="D9" s="5">
        <v>165.4</v>
      </c>
      <c r="E9" s="5">
        <v>191.9</v>
      </c>
      <c r="F9" s="5">
        <v>187.6</v>
      </c>
      <c r="G9" s="5">
        <v>179.7</v>
      </c>
      <c r="H9" s="5">
        <v>189.1</v>
      </c>
      <c r="I9" s="5">
        <v>190.4</v>
      </c>
      <c r="J9" s="5">
        <v>92.1</v>
      </c>
      <c r="K9" s="5">
        <v>193.4</v>
      </c>
      <c r="L9" s="5">
        <v>181.8</v>
      </c>
      <c r="M9" s="5">
        <v>219</v>
      </c>
      <c r="N9" s="5">
        <v>211.1</v>
      </c>
      <c r="O9" s="5">
        <v>223</v>
      </c>
      <c r="P9" s="5">
        <v>152.4</v>
      </c>
      <c r="Q9" s="5">
        <v>181.3</v>
      </c>
      <c r="R9" s="5">
        <v>152.30000000000001</v>
      </c>
      <c r="S9" s="5">
        <v>184</v>
      </c>
      <c r="T9" s="5">
        <v>173.8</v>
      </c>
      <c r="U9" s="5">
        <v>214.6</v>
      </c>
      <c r="V9" s="5">
        <v>161.19999999999999</v>
      </c>
      <c r="W9" s="5">
        <v>187.5</v>
      </c>
      <c r="X9" s="5">
        <v>208.7</v>
      </c>
      <c r="Y9" s="5">
        <v>173</v>
      </c>
      <c r="Z9" s="5">
        <v>190.9</v>
      </c>
      <c r="AA9" s="5">
        <v>204.1</v>
      </c>
      <c r="AB9" s="5">
        <v>153.30000000000001</v>
      </c>
      <c r="AC9" s="5">
        <v>172.9</v>
      </c>
      <c r="AD9" s="5">
        <v>238.5</v>
      </c>
      <c r="AE9" s="5">
        <v>208</v>
      </c>
      <c r="AF9" s="5">
        <v>180.6</v>
      </c>
      <c r="AG9" s="5">
        <v>212.2</v>
      </c>
      <c r="AH9" s="5">
        <v>186.4</v>
      </c>
      <c r="AI9" s="5">
        <v>211.3</v>
      </c>
      <c r="AJ9" s="5">
        <v>208.2</v>
      </c>
      <c r="AK9" s="5">
        <v>198.6</v>
      </c>
      <c r="AL9" s="5">
        <v>204.9</v>
      </c>
      <c r="AM9" s="5">
        <v>186.1</v>
      </c>
      <c r="AN9" s="5">
        <v>173.2</v>
      </c>
      <c r="AO9" s="5">
        <v>201.4</v>
      </c>
      <c r="AP9" s="5">
        <v>206</v>
      </c>
      <c r="AQ9" s="5">
        <v>181.6</v>
      </c>
      <c r="AR9" s="5">
        <v>191.2</v>
      </c>
      <c r="AS9" s="5">
        <v>194</v>
      </c>
      <c r="AT9" s="5">
        <v>156.9</v>
      </c>
      <c r="AU9" s="5">
        <v>213.2</v>
      </c>
      <c r="AV9" s="5">
        <v>206.4</v>
      </c>
      <c r="AW9" s="5">
        <v>213.9</v>
      </c>
      <c r="AX9" s="5">
        <v>121.6</v>
      </c>
      <c r="AY9" s="5">
        <v>182.3</v>
      </c>
      <c r="AZ9" s="5">
        <v>163</v>
      </c>
      <c r="BA9" s="5">
        <v>193.5</v>
      </c>
      <c r="BB9" s="5">
        <v>146</v>
      </c>
      <c r="BC9" s="5">
        <v>161.5</v>
      </c>
      <c r="BD9" s="5">
        <v>206.7</v>
      </c>
      <c r="BE9" s="5">
        <v>191.7</v>
      </c>
      <c r="BF9" s="6">
        <v>240</v>
      </c>
      <c r="BG9" s="6">
        <v>189</v>
      </c>
      <c r="BH9" s="6">
        <v>216</v>
      </c>
      <c r="BI9" s="6">
        <v>224.4</v>
      </c>
      <c r="BJ9" s="6">
        <v>158.1</v>
      </c>
      <c r="BK9" s="6">
        <v>195</v>
      </c>
      <c r="BL9" s="6">
        <v>201</v>
      </c>
      <c r="BM9" s="6">
        <v>174</v>
      </c>
      <c r="BN9" s="6">
        <v>237</v>
      </c>
      <c r="BO9" s="6">
        <v>117</v>
      </c>
      <c r="BP9" s="6">
        <v>198.5</v>
      </c>
      <c r="BQ9" s="6">
        <v>191.9</v>
      </c>
      <c r="BR9" s="6">
        <v>202.1</v>
      </c>
      <c r="BS9" s="6">
        <v>189.8</v>
      </c>
      <c r="BT9" s="6">
        <v>176.1</v>
      </c>
      <c r="BU9" s="6">
        <v>209.8</v>
      </c>
      <c r="BV9" s="6">
        <v>175.7</v>
      </c>
      <c r="BW9" s="5">
        <v>182.3</v>
      </c>
      <c r="BX9" s="5">
        <v>190.6</v>
      </c>
      <c r="BY9" s="5">
        <v>212.7</v>
      </c>
      <c r="BZ9" s="5">
        <v>177.6</v>
      </c>
      <c r="CA9" s="5">
        <v>196.2</v>
      </c>
      <c r="CB9" s="5">
        <v>177.9</v>
      </c>
      <c r="CC9" s="5">
        <v>192.7</v>
      </c>
      <c r="CD9" s="5">
        <v>213.2</v>
      </c>
      <c r="CE9" s="5">
        <v>159.80000000000001</v>
      </c>
      <c r="CF9" s="5">
        <v>228.6</v>
      </c>
      <c r="CG9" s="5">
        <v>153.19999999999999</v>
      </c>
      <c r="CH9" s="5">
        <v>123.7</v>
      </c>
      <c r="CI9" s="5">
        <v>162.5</v>
      </c>
      <c r="CJ9" s="5">
        <v>238.3</v>
      </c>
      <c r="CK9" s="5">
        <v>169.2</v>
      </c>
      <c r="CL9" s="6">
        <f t="shared" si="0"/>
        <v>190.47419354838709</v>
      </c>
      <c r="CM9" s="6">
        <f t="shared" si="1"/>
        <v>187.27356321839085</v>
      </c>
      <c r="CN9" s="5">
        <f t="shared" si="2"/>
        <v>240</v>
      </c>
      <c r="CO9" s="5">
        <f t="shared" si="3"/>
        <v>92.1</v>
      </c>
      <c r="CP9" s="5">
        <v>313</v>
      </c>
      <c r="CQ9" s="23">
        <f t="shared" si="4"/>
        <v>59.831809334949149</v>
      </c>
      <c r="CS9">
        <v>2003</v>
      </c>
      <c r="CT9">
        <v>2655.2000000000003</v>
      </c>
      <c r="CV9">
        <v>1961</v>
      </c>
      <c r="CW9">
        <v>2672.6</v>
      </c>
      <c r="CY9">
        <v>2001</v>
      </c>
      <c r="CZ9">
        <v>1503.6999999999998</v>
      </c>
      <c r="DB9">
        <v>1973</v>
      </c>
      <c r="DC9">
        <v>2144.2999999999997</v>
      </c>
      <c r="DE9">
        <v>1961</v>
      </c>
      <c r="DF9">
        <v>2389.6999999999998</v>
      </c>
      <c r="DH9">
        <v>2001</v>
      </c>
      <c r="DI9">
        <v>987.5</v>
      </c>
    </row>
    <row r="10" spans="1:113" ht="12.95" customHeight="1">
      <c r="A10" s="5" t="s">
        <v>6</v>
      </c>
      <c r="B10" s="5">
        <v>220.2</v>
      </c>
      <c r="C10" s="5">
        <v>219.6</v>
      </c>
      <c r="D10" s="5">
        <v>189.7</v>
      </c>
      <c r="E10" s="5">
        <v>157.1</v>
      </c>
      <c r="F10" s="5">
        <v>154.6</v>
      </c>
      <c r="G10" s="5">
        <v>154.5</v>
      </c>
      <c r="H10" s="5">
        <v>187.4</v>
      </c>
      <c r="I10" s="5">
        <v>147.5</v>
      </c>
      <c r="J10" s="5">
        <v>197.8</v>
      </c>
      <c r="K10" s="5">
        <v>168.4</v>
      </c>
      <c r="L10" s="5">
        <v>147.5</v>
      </c>
      <c r="M10" s="5">
        <v>202.2</v>
      </c>
      <c r="N10" s="5">
        <v>123.8</v>
      </c>
      <c r="O10" s="5">
        <v>163.69999999999999</v>
      </c>
      <c r="P10" s="5">
        <v>187.5</v>
      </c>
      <c r="Q10" s="5">
        <v>147.69999999999999</v>
      </c>
      <c r="R10" s="5">
        <v>151.6</v>
      </c>
      <c r="S10" s="5">
        <v>201.8</v>
      </c>
      <c r="T10" s="5">
        <v>161</v>
      </c>
      <c r="U10" s="5">
        <v>151.5</v>
      </c>
      <c r="V10" s="5">
        <v>143.5</v>
      </c>
      <c r="W10" s="5">
        <v>173.5</v>
      </c>
      <c r="X10" s="5">
        <v>175.8</v>
      </c>
      <c r="Y10" s="5">
        <v>126.2</v>
      </c>
      <c r="Z10" s="5">
        <v>162.1</v>
      </c>
      <c r="AA10" s="5">
        <v>162.69999999999999</v>
      </c>
      <c r="AB10" s="5">
        <v>117.3</v>
      </c>
      <c r="AC10" s="5">
        <v>154</v>
      </c>
      <c r="AD10" s="5">
        <v>162.80000000000001</v>
      </c>
      <c r="AE10" s="5">
        <v>188.7</v>
      </c>
      <c r="AF10" s="5">
        <v>158.9</v>
      </c>
      <c r="AG10" s="5">
        <v>178.8</v>
      </c>
      <c r="AH10" s="5">
        <v>154.1</v>
      </c>
      <c r="AI10" s="5">
        <v>188.6</v>
      </c>
      <c r="AJ10" s="5">
        <v>165.1</v>
      </c>
      <c r="AK10" s="5">
        <v>174.3</v>
      </c>
      <c r="AL10" s="5">
        <v>172.7</v>
      </c>
      <c r="AM10" s="5">
        <v>182.4</v>
      </c>
      <c r="AN10" s="5">
        <v>152.4</v>
      </c>
      <c r="AO10" s="5">
        <v>114.7</v>
      </c>
      <c r="AP10" s="5">
        <v>188.1</v>
      </c>
      <c r="AQ10" s="5">
        <v>136.80000000000001</v>
      </c>
      <c r="AR10" s="5">
        <v>194.6</v>
      </c>
      <c r="AS10" s="5">
        <v>162.69999999999999</v>
      </c>
      <c r="AT10" s="5">
        <v>183</v>
      </c>
      <c r="AU10" s="5">
        <v>183.1</v>
      </c>
      <c r="AV10" s="5">
        <v>207.6</v>
      </c>
      <c r="AW10" s="5">
        <v>198.1</v>
      </c>
      <c r="AX10" s="5">
        <v>145.4</v>
      </c>
      <c r="AY10" s="5">
        <v>133.4</v>
      </c>
      <c r="AZ10" s="5">
        <v>161.9</v>
      </c>
      <c r="BA10" s="5">
        <v>148.6</v>
      </c>
      <c r="BB10" s="5">
        <v>182</v>
      </c>
      <c r="BC10" s="5">
        <v>166.1</v>
      </c>
      <c r="BD10" s="5">
        <v>182.3</v>
      </c>
      <c r="BE10" s="5">
        <v>133.69999999999999</v>
      </c>
      <c r="BF10" s="6">
        <v>173.6</v>
      </c>
      <c r="BG10" s="6">
        <v>155.9</v>
      </c>
      <c r="BH10" s="6">
        <v>176.4</v>
      </c>
      <c r="BI10" s="6">
        <v>132.1</v>
      </c>
      <c r="BJ10" s="6">
        <v>195.3</v>
      </c>
      <c r="BK10" s="6">
        <v>189.1</v>
      </c>
      <c r="BL10" s="6">
        <v>158.1</v>
      </c>
      <c r="BM10" s="6">
        <v>176.7</v>
      </c>
      <c r="BN10" s="6">
        <v>204.6</v>
      </c>
      <c r="BO10" s="6">
        <v>170.5</v>
      </c>
      <c r="BP10" s="6">
        <v>194.9</v>
      </c>
      <c r="BQ10" s="6">
        <v>169.8</v>
      </c>
      <c r="BR10" s="6">
        <v>155.6</v>
      </c>
      <c r="BS10" s="6">
        <v>182.4</v>
      </c>
      <c r="BT10" s="6">
        <v>185.9</v>
      </c>
      <c r="BU10" s="6">
        <v>171.1</v>
      </c>
      <c r="BV10" s="6">
        <v>177.9</v>
      </c>
      <c r="BW10" s="5">
        <v>163.30000000000001</v>
      </c>
      <c r="BX10" s="5">
        <v>129.4</v>
      </c>
      <c r="BY10" s="5">
        <v>167.1</v>
      </c>
      <c r="BZ10" s="5">
        <v>170.8</v>
      </c>
      <c r="CA10" s="5">
        <v>200.8</v>
      </c>
      <c r="CB10" s="5">
        <v>200.9</v>
      </c>
      <c r="CC10" s="5">
        <v>169</v>
      </c>
      <c r="CD10" s="22">
        <v>119.2</v>
      </c>
      <c r="CE10" s="22">
        <v>161.80000000000001</v>
      </c>
      <c r="CF10" s="22">
        <v>185.4</v>
      </c>
      <c r="CG10" s="22">
        <v>182.5</v>
      </c>
      <c r="CH10" s="22">
        <v>199.1</v>
      </c>
      <c r="CI10" s="22">
        <v>214.1</v>
      </c>
      <c r="CJ10" s="22">
        <v>167.8</v>
      </c>
      <c r="CK10" s="22"/>
      <c r="CL10" s="6">
        <f t="shared" si="0"/>
        <v>174.22903225806456</v>
      </c>
      <c r="CM10" s="6"/>
      <c r="CN10" s="5">
        <f t="shared" si="2"/>
        <v>220.2</v>
      </c>
      <c r="CO10" s="5">
        <f t="shared" si="3"/>
        <v>114.7</v>
      </c>
      <c r="CP10" s="5">
        <v>290</v>
      </c>
      <c r="CQ10" s="23">
        <f t="shared" si="4"/>
        <v>0</v>
      </c>
      <c r="CS10">
        <v>2008</v>
      </c>
      <c r="CT10">
        <v>2633.3999999999996</v>
      </c>
      <c r="CV10">
        <v>2003</v>
      </c>
      <c r="CW10">
        <v>2655.8999999999996</v>
      </c>
      <c r="CY10">
        <v>1994</v>
      </c>
      <c r="CZ10">
        <v>1493.6999999999998</v>
      </c>
      <c r="DB10">
        <v>1961</v>
      </c>
      <c r="DC10">
        <v>2135</v>
      </c>
      <c r="DE10">
        <v>2003</v>
      </c>
      <c r="DF10">
        <v>2352.6999999999998</v>
      </c>
      <c r="DH10">
        <v>1940</v>
      </c>
      <c r="DI10">
        <v>981</v>
      </c>
    </row>
    <row r="11" spans="1:113" ht="12.95" customHeight="1">
      <c r="A11" s="5" t="s">
        <v>7</v>
      </c>
      <c r="B11" s="5">
        <v>178.4</v>
      </c>
      <c r="C11" s="5">
        <v>155.80000000000001</v>
      </c>
      <c r="D11" s="5">
        <v>178.5</v>
      </c>
      <c r="E11" s="5">
        <v>154.9</v>
      </c>
      <c r="F11" s="5">
        <v>120.7</v>
      </c>
      <c r="G11" s="5">
        <v>134.80000000000001</v>
      </c>
      <c r="H11" s="5">
        <v>164.8</v>
      </c>
      <c r="I11" s="5">
        <v>167.1</v>
      </c>
      <c r="J11" s="5">
        <v>136</v>
      </c>
      <c r="K11" s="5">
        <v>115.3</v>
      </c>
      <c r="L11" s="5">
        <v>188.6</v>
      </c>
      <c r="M11" s="5">
        <v>180.8</v>
      </c>
      <c r="N11" s="5">
        <v>181.8</v>
      </c>
      <c r="O11" s="5">
        <v>110.8</v>
      </c>
      <c r="P11" s="5">
        <v>178.3</v>
      </c>
      <c r="Q11" s="5">
        <v>163.5</v>
      </c>
      <c r="R11" s="5">
        <v>113.5</v>
      </c>
      <c r="S11" s="5">
        <v>132.6</v>
      </c>
      <c r="T11" s="5">
        <v>150.6</v>
      </c>
      <c r="U11" s="5">
        <v>150.9</v>
      </c>
      <c r="V11" s="5">
        <v>161.1</v>
      </c>
      <c r="W11" s="5">
        <v>178.1</v>
      </c>
      <c r="X11" s="5">
        <v>152.9</v>
      </c>
      <c r="Y11" s="5">
        <v>128</v>
      </c>
      <c r="Z11" s="5">
        <v>149.30000000000001</v>
      </c>
      <c r="AA11" s="5">
        <v>154.4</v>
      </c>
      <c r="AB11" s="5">
        <v>141.6</v>
      </c>
      <c r="AC11" s="5">
        <v>153.4</v>
      </c>
      <c r="AD11" s="5">
        <v>203</v>
      </c>
      <c r="AE11" s="5">
        <v>205.2</v>
      </c>
      <c r="AF11" s="5">
        <v>103.9</v>
      </c>
      <c r="AG11" s="5">
        <v>171.6</v>
      </c>
      <c r="AH11" s="5">
        <v>182.8</v>
      </c>
      <c r="AI11" s="5">
        <v>151.30000000000001</v>
      </c>
      <c r="AJ11" s="5">
        <v>117.5</v>
      </c>
      <c r="AK11" s="5">
        <v>166.9</v>
      </c>
      <c r="AL11" s="5">
        <v>165.3</v>
      </c>
      <c r="AM11" s="5">
        <v>186.6</v>
      </c>
      <c r="AN11" s="5">
        <v>113.2</v>
      </c>
      <c r="AO11" s="5">
        <v>178.8</v>
      </c>
      <c r="AP11" s="5">
        <v>146</v>
      </c>
      <c r="AQ11" s="5">
        <v>141.9</v>
      </c>
      <c r="AR11" s="5">
        <v>195.9</v>
      </c>
      <c r="AS11" s="5">
        <v>163.6</v>
      </c>
      <c r="AT11" s="5">
        <v>177.6</v>
      </c>
      <c r="AU11" s="5">
        <v>181</v>
      </c>
      <c r="AV11" s="5">
        <v>149</v>
      </c>
      <c r="AW11" s="5">
        <v>115.2</v>
      </c>
      <c r="AX11" s="5">
        <v>101.9</v>
      </c>
      <c r="AY11" s="5">
        <v>134.69999999999999</v>
      </c>
      <c r="AZ11" s="5">
        <v>112.4</v>
      </c>
      <c r="BA11" s="5">
        <v>91.8</v>
      </c>
      <c r="BB11" s="5">
        <v>143.6</v>
      </c>
      <c r="BC11" s="5">
        <v>144.19999999999999</v>
      </c>
      <c r="BD11" s="5">
        <v>142.5</v>
      </c>
      <c r="BE11" s="5">
        <v>106</v>
      </c>
      <c r="BF11" s="6">
        <v>162</v>
      </c>
      <c r="BG11" s="6">
        <v>146.69999999999999</v>
      </c>
      <c r="BH11" s="6">
        <v>145.80000000000001</v>
      </c>
      <c r="BI11" s="6">
        <v>142.5</v>
      </c>
      <c r="BJ11" s="6">
        <v>149.69999999999999</v>
      </c>
      <c r="BK11" s="6">
        <v>159</v>
      </c>
      <c r="BL11" s="6">
        <v>174</v>
      </c>
      <c r="BM11" s="6">
        <v>135</v>
      </c>
      <c r="BN11" s="6">
        <v>141</v>
      </c>
      <c r="BO11" s="6">
        <v>144</v>
      </c>
      <c r="BP11" s="6">
        <v>171.6</v>
      </c>
      <c r="BQ11" s="6">
        <v>162.80000000000001</v>
      </c>
      <c r="BR11" s="6">
        <v>122.7</v>
      </c>
      <c r="BS11" s="6">
        <v>178.7</v>
      </c>
      <c r="BT11" s="6">
        <v>141.6</v>
      </c>
      <c r="BU11" s="6">
        <v>166.5</v>
      </c>
      <c r="BV11" s="6">
        <v>124.9</v>
      </c>
      <c r="BW11" s="5">
        <v>172.4</v>
      </c>
      <c r="BX11" s="5">
        <v>146.5</v>
      </c>
      <c r="BY11" s="5">
        <v>140.30000000000001</v>
      </c>
      <c r="BZ11" s="5">
        <v>162.19999999999999</v>
      </c>
      <c r="CA11" s="5">
        <v>154.30000000000001</v>
      </c>
      <c r="CB11" s="5">
        <v>183.1</v>
      </c>
      <c r="CC11" s="5">
        <v>161.30000000000001</v>
      </c>
      <c r="CD11" s="5">
        <v>118.2</v>
      </c>
      <c r="CE11" s="5">
        <v>128.4</v>
      </c>
      <c r="CF11" s="5">
        <v>173.9</v>
      </c>
      <c r="CG11" s="5">
        <v>111.2</v>
      </c>
      <c r="CH11" s="5">
        <v>133.4</v>
      </c>
      <c r="CI11" s="5">
        <v>174.1</v>
      </c>
      <c r="CJ11" s="5">
        <v>153.4</v>
      </c>
      <c r="CK11" s="5"/>
      <c r="CL11" s="6">
        <f t="shared" si="0"/>
        <v>151.00645161290322</v>
      </c>
      <c r="CM11" s="6"/>
      <c r="CN11" s="5">
        <f t="shared" si="2"/>
        <v>205.2</v>
      </c>
      <c r="CO11" s="5">
        <f t="shared" si="3"/>
        <v>91.8</v>
      </c>
      <c r="CP11" s="5">
        <v>259</v>
      </c>
      <c r="CQ11" s="23">
        <f t="shared" si="4"/>
        <v>0</v>
      </c>
      <c r="CS11">
        <v>1998</v>
      </c>
      <c r="CT11">
        <v>2629.5</v>
      </c>
      <c r="CV11">
        <v>1933</v>
      </c>
      <c r="CW11">
        <v>2628.3</v>
      </c>
      <c r="CY11">
        <v>1973</v>
      </c>
      <c r="CZ11">
        <v>1492.9999999999998</v>
      </c>
      <c r="DB11">
        <v>1949</v>
      </c>
      <c r="DC11">
        <v>2108.1</v>
      </c>
      <c r="DE11">
        <v>1949</v>
      </c>
      <c r="DF11">
        <v>2350.6</v>
      </c>
      <c r="DH11">
        <v>1968</v>
      </c>
      <c r="DI11">
        <v>980.59999999999991</v>
      </c>
    </row>
    <row r="12" spans="1:113" ht="12.95" customHeight="1">
      <c r="A12" s="5" t="s">
        <v>8</v>
      </c>
      <c r="B12" s="5">
        <v>175.7</v>
      </c>
      <c r="C12" s="5">
        <v>152.5</v>
      </c>
      <c r="D12" s="5">
        <v>186.3</v>
      </c>
      <c r="E12" s="5">
        <v>140</v>
      </c>
      <c r="F12" s="5">
        <v>195.9</v>
      </c>
      <c r="G12" s="5">
        <v>143.6</v>
      </c>
      <c r="H12" s="5">
        <v>149.30000000000001</v>
      </c>
      <c r="I12" s="5">
        <v>163.9</v>
      </c>
      <c r="J12" s="5">
        <v>136.9</v>
      </c>
      <c r="K12" s="5">
        <v>158</v>
      </c>
      <c r="L12" s="5">
        <v>157.6</v>
      </c>
      <c r="M12" s="5">
        <v>154.6</v>
      </c>
      <c r="N12" s="5">
        <v>143.19999999999999</v>
      </c>
      <c r="O12" s="5">
        <v>149</v>
      </c>
      <c r="P12" s="5">
        <v>134.30000000000001</v>
      </c>
      <c r="Q12" s="5">
        <v>173</v>
      </c>
      <c r="R12" s="5">
        <v>128.69999999999999</v>
      </c>
      <c r="S12" s="5">
        <v>149.69999999999999</v>
      </c>
      <c r="T12" s="5">
        <v>143.1</v>
      </c>
      <c r="U12" s="5">
        <v>156.80000000000001</v>
      </c>
      <c r="V12" s="5">
        <v>187</v>
      </c>
      <c r="W12" s="5">
        <v>166.8</v>
      </c>
      <c r="X12" s="5">
        <v>230.8</v>
      </c>
      <c r="Y12" s="5">
        <v>191.3</v>
      </c>
      <c r="Z12" s="5">
        <v>142.80000000000001</v>
      </c>
      <c r="AA12" s="5">
        <v>145.9</v>
      </c>
      <c r="AB12" s="5">
        <v>143.80000000000001</v>
      </c>
      <c r="AC12" s="5">
        <v>173.5</v>
      </c>
      <c r="AD12" s="5">
        <v>132</v>
      </c>
      <c r="AE12" s="5">
        <v>173.3</v>
      </c>
      <c r="AF12" s="5">
        <v>175.6</v>
      </c>
      <c r="AG12" s="5">
        <v>171.4</v>
      </c>
      <c r="AH12" s="5">
        <v>137</v>
      </c>
      <c r="AI12" s="5">
        <v>121.5</v>
      </c>
      <c r="AJ12" s="5">
        <v>121.4</v>
      </c>
      <c r="AK12" s="5">
        <v>161.69999999999999</v>
      </c>
      <c r="AL12" s="5">
        <v>163.30000000000001</v>
      </c>
      <c r="AM12" s="5">
        <v>169.4</v>
      </c>
      <c r="AN12" s="5">
        <v>180.8</v>
      </c>
      <c r="AO12" s="5">
        <v>167.6</v>
      </c>
      <c r="AP12" s="5">
        <v>164.6</v>
      </c>
      <c r="AQ12" s="5">
        <v>153.1</v>
      </c>
      <c r="AR12" s="5">
        <v>173.9</v>
      </c>
      <c r="AS12" s="5">
        <v>190.6</v>
      </c>
      <c r="AT12" s="5">
        <v>122.3</v>
      </c>
      <c r="AU12" s="5">
        <v>197.1</v>
      </c>
      <c r="AV12" s="5">
        <v>166.8</v>
      </c>
      <c r="AW12" s="5">
        <v>131.6</v>
      </c>
      <c r="AX12" s="5">
        <v>141.9</v>
      </c>
      <c r="AY12" s="5">
        <v>155.6</v>
      </c>
      <c r="AZ12" s="5">
        <v>165.9</v>
      </c>
      <c r="BA12" s="5">
        <v>151.19999999999999</v>
      </c>
      <c r="BB12" s="5">
        <v>173.8</v>
      </c>
      <c r="BC12" s="5">
        <v>145.80000000000001</v>
      </c>
      <c r="BD12" s="5">
        <v>130.6</v>
      </c>
      <c r="BE12" s="5">
        <v>143.6</v>
      </c>
      <c r="BF12" s="6">
        <v>190.8</v>
      </c>
      <c r="BG12" s="6">
        <v>149.69999999999999</v>
      </c>
      <c r="BH12" s="6">
        <v>144.5</v>
      </c>
      <c r="BI12" s="6">
        <v>195.9</v>
      </c>
      <c r="BJ12" s="6">
        <v>170.5</v>
      </c>
      <c r="BK12" s="6">
        <v>173.6</v>
      </c>
      <c r="BL12" s="6">
        <v>124</v>
      </c>
      <c r="BM12" s="6">
        <v>170.5</v>
      </c>
      <c r="BN12" s="6">
        <v>139.5</v>
      </c>
      <c r="BO12" s="6">
        <v>179.8</v>
      </c>
      <c r="BP12" s="6">
        <v>114.5</v>
      </c>
      <c r="BQ12" s="6">
        <v>204.9</v>
      </c>
      <c r="BR12" s="6">
        <v>174.1</v>
      </c>
      <c r="BS12" s="6">
        <v>152.19999999999999</v>
      </c>
      <c r="BT12" s="6">
        <v>139.1</v>
      </c>
      <c r="BU12" s="6">
        <v>178.6</v>
      </c>
      <c r="BV12" s="6">
        <v>148.30000000000001</v>
      </c>
      <c r="BW12" s="5">
        <v>190.5</v>
      </c>
      <c r="BX12" s="5">
        <v>176.2</v>
      </c>
      <c r="BY12" s="5">
        <v>126.7</v>
      </c>
      <c r="BZ12" s="5">
        <v>178.9</v>
      </c>
      <c r="CA12" s="5">
        <v>125</v>
      </c>
      <c r="CB12" s="5">
        <v>132.19999999999999</v>
      </c>
      <c r="CC12" s="5">
        <v>151.19999999999999</v>
      </c>
      <c r="CD12" s="5">
        <v>164.7</v>
      </c>
      <c r="CE12" s="5">
        <v>176.1</v>
      </c>
      <c r="CF12" s="5">
        <v>131.1</v>
      </c>
      <c r="CG12" s="5">
        <v>181.4</v>
      </c>
      <c r="CH12" s="5">
        <v>173.6</v>
      </c>
      <c r="CI12" s="5">
        <v>198.7</v>
      </c>
      <c r="CJ12" s="5">
        <v>190.9</v>
      </c>
      <c r="CK12" s="5"/>
      <c r="CL12" s="6">
        <f t="shared" si="0"/>
        <v>162.82903225806447</v>
      </c>
      <c r="CM12" s="6"/>
      <c r="CN12" s="5">
        <f t="shared" si="2"/>
        <v>230.8</v>
      </c>
      <c r="CO12" s="5">
        <f t="shared" si="3"/>
        <v>114.5</v>
      </c>
      <c r="CP12" s="5">
        <v>277</v>
      </c>
      <c r="CQ12" s="23">
        <f t="shared" si="4"/>
        <v>0</v>
      </c>
      <c r="CS12">
        <v>1962</v>
      </c>
      <c r="CT12">
        <v>2624</v>
      </c>
      <c r="CV12">
        <v>1949</v>
      </c>
      <c r="CW12">
        <v>2616.9</v>
      </c>
      <c r="CY12">
        <v>1941</v>
      </c>
      <c r="CZ12">
        <v>1488.3</v>
      </c>
      <c r="DB12">
        <v>2003</v>
      </c>
      <c r="DC12">
        <v>2106.1999999999998</v>
      </c>
      <c r="DE12">
        <v>1968</v>
      </c>
      <c r="DF12">
        <v>2348.8000000000002</v>
      </c>
      <c r="DH12">
        <v>2013</v>
      </c>
      <c r="DI12">
        <v>980.40000000000009</v>
      </c>
    </row>
    <row r="13" spans="1:113" ht="12.95" customHeight="1">
      <c r="A13" s="5" t="s">
        <v>9</v>
      </c>
      <c r="B13" s="5">
        <v>142.6</v>
      </c>
      <c r="C13" s="5">
        <v>173.4</v>
      </c>
      <c r="D13" s="5">
        <v>218.1</v>
      </c>
      <c r="E13" s="5">
        <v>181.2</v>
      </c>
      <c r="F13" s="5">
        <v>176.9</v>
      </c>
      <c r="G13" s="5">
        <v>211.9</v>
      </c>
      <c r="H13" s="5">
        <v>180</v>
      </c>
      <c r="I13" s="5">
        <v>152.9</v>
      </c>
      <c r="J13" s="5">
        <v>171.4</v>
      </c>
      <c r="K13" s="5">
        <v>172.8</v>
      </c>
      <c r="L13" s="5">
        <v>146.9</v>
      </c>
      <c r="M13" s="5">
        <v>129.19999999999999</v>
      </c>
      <c r="N13" s="5">
        <v>178</v>
      </c>
      <c r="O13" s="5">
        <v>195.9</v>
      </c>
      <c r="P13" s="5">
        <v>159.30000000000001</v>
      </c>
      <c r="Q13" s="5">
        <v>146.30000000000001</v>
      </c>
      <c r="R13" s="5">
        <v>178.8</v>
      </c>
      <c r="S13" s="5">
        <v>178.5</v>
      </c>
      <c r="T13" s="5">
        <v>208</v>
      </c>
      <c r="U13" s="5">
        <v>191.6</v>
      </c>
      <c r="V13" s="5">
        <v>170.1</v>
      </c>
      <c r="W13" s="5">
        <v>170.4</v>
      </c>
      <c r="X13" s="5">
        <v>139.30000000000001</v>
      </c>
      <c r="Y13" s="5">
        <v>157</v>
      </c>
      <c r="Z13" s="5">
        <v>177.4</v>
      </c>
      <c r="AA13" s="5">
        <v>146.80000000000001</v>
      </c>
      <c r="AB13" s="5">
        <v>201.4</v>
      </c>
      <c r="AC13" s="5">
        <v>156.80000000000001</v>
      </c>
      <c r="AD13" s="5">
        <v>199.7</v>
      </c>
      <c r="AE13" s="5">
        <v>204.5</v>
      </c>
      <c r="AF13" s="5">
        <v>201.3</v>
      </c>
      <c r="AG13" s="5">
        <v>204.8</v>
      </c>
      <c r="AH13" s="5">
        <v>184.5</v>
      </c>
      <c r="AI13" s="5">
        <v>192.3</v>
      </c>
      <c r="AJ13" s="5">
        <v>184.5</v>
      </c>
      <c r="AK13" s="5">
        <v>171</v>
      </c>
      <c r="AL13" s="5">
        <v>173.1</v>
      </c>
      <c r="AM13" s="5">
        <v>152.80000000000001</v>
      </c>
      <c r="AN13" s="5">
        <v>172.2</v>
      </c>
      <c r="AO13" s="5">
        <v>189.1</v>
      </c>
      <c r="AP13" s="5">
        <v>148.69999999999999</v>
      </c>
      <c r="AQ13" s="5">
        <v>174.5</v>
      </c>
      <c r="AR13" s="5">
        <v>225.8</v>
      </c>
      <c r="AS13" s="5">
        <v>177</v>
      </c>
      <c r="AT13" s="5">
        <v>167.4</v>
      </c>
      <c r="AU13" s="5">
        <v>151.9</v>
      </c>
      <c r="AV13" s="5">
        <v>158.80000000000001</v>
      </c>
      <c r="AW13" s="5">
        <v>139.69999999999999</v>
      </c>
      <c r="AX13" s="5">
        <v>214.6</v>
      </c>
      <c r="AY13" s="5">
        <v>162.5</v>
      </c>
      <c r="AZ13" s="5">
        <v>199.7</v>
      </c>
      <c r="BA13" s="5">
        <v>156.69999999999999</v>
      </c>
      <c r="BB13" s="5">
        <v>203.2</v>
      </c>
      <c r="BC13" s="5">
        <v>180.8</v>
      </c>
      <c r="BD13" s="5">
        <v>167.6</v>
      </c>
      <c r="BE13" s="5">
        <v>190.4</v>
      </c>
      <c r="BF13" s="6">
        <v>179.8</v>
      </c>
      <c r="BG13" s="6">
        <v>195.3</v>
      </c>
      <c r="BH13" s="6">
        <v>177.9</v>
      </c>
      <c r="BI13" s="6">
        <v>152.80000000000001</v>
      </c>
      <c r="BJ13" s="6">
        <v>148.80000000000001</v>
      </c>
      <c r="BK13" s="6">
        <v>173.6</v>
      </c>
      <c r="BL13" s="6">
        <v>155</v>
      </c>
      <c r="BM13" s="6">
        <v>192.2</v>
      </c>
      <c r="BN13" s="6">
        <v>217</v>
      </c>
      <c r="BO13" s="6">
        <v>192.2</v>
      </c>
      <c r="BP13" s="6">
        <v>214.7</v>
      </c>
      <c r="BQ13" s="6">
        <v>185.9</v>
      </c>
      <c r="BR13" s="6">
        <v>174.3</v>
      </c>
      <c r="BS13" s="6">
        <v>200.7</v>
      </c>
      <c r="BT13" s="6">
        <v>189.5</v>
      </c>
      <c r="BU13" s="6">
        <v>178.9</v>
      </c>
      <c r="BV13" s="6">
        <v>191.2</v>
      </c>
      <c r="BW13" s="5">
        <v>160.30000000000001</v>
      </c>
      <c r="BX13" s="5">
        <v>181.7</v>
      </c>
      <c r="BY13" s="5">
        <v>221.4</v>
      </c>
      <c r="BZ13" s="5">
        <v>185.9</v>
      </c>
      <c r="CA13" s="5">
        <v>209.1</v>
      </c>
      <c r="CB13" s="5">
        <v>168.2</v>
      </c>
      <c r="CC13" s="5">
        <v>184.1</v>
      </c>
      <c r="CD13" s="5">
        <v>155.80000000000001</v>
      </c>
      <c r="CE13" s="5">
        <v>235</v>
      </c>
      <c r="CF13" s="5">
        <v>160.1</v>
      </c>
      <c r="CG13" s="5">
        <v>150.19999999999999</v>
      </c>
      <c r="CH13" s="5">
        <v>179.9</v>
      </c>
      <c r="CI13" s="5">
        <v>187.6</v>
      </c>
      <c r="CJ13" s="5">
        <v>193.2</v>
      </c>
      <c r="CK13" s="5"/>
      <c r="CL13" s="6">
        <f t="shared" si="0"/>
        <v>183.62258064516129</v>
      </c>
      <c r="CM13" s="6"/>
      <c r="CN13" s="5">
        <f t="shared" si="2"/>
        <v>235</v>
      </c>
      <c r="CO13" s="5">
        <f t="shared" si="3"/>
        <v>129.19999999999999</v>
      </c>
      <c r="CP13" s="5">
        <v>313</v>
      </c>
      <c r="CQ13" s="23">
        <f t="shared" si="4"/>
        <v>0</v>
      </c>
      <c r="CS13">
        <v>1950</v>
      </c>
      <c r="CT13">
        <v>2622.7999999999997</v>
      </c>
      <c r="CV13">
        <v>1997</v>
      </c>
      <c r="CW13">
        <v>2612.9</v>
      </c>
      <c r="CY13">
        <v>1940</v>
      </c>
      <c r="CZ13">
        <v>1474.6999999999998</v>
      </c>
      <c r="DB13">
        <v>2001</v>
      </c>
      <c r="DC13">
        <v>2099.1999999999998</v>
      </c>
      <c r="DE13">
        <v>2007</v>
      </c>
      <c r="DF13">
        <v>2345.7999999999997</v>
      </c>
      <c r="DH13">
        <v>1973</v>
      </c>
      <c r="DI13">
        <v>976.1</v>
      </c>
    </row>
    <row r="14" spans="1:113" ht="12.95" customHeight="1">
      <c r="A14" s="5" t="s">
        <v>10</v>
      </c>
      <c r="B14" s="5">
        <v>175.2</v>
      </c>
      <c r="C14" s="5">
        <v>174</v>
      </c>
      <c r="D14" s="5">
        <v>168.6</v>
      </c>
      <c r="E14" s="5">
        <v>212.3</v>
      </c>
      <c r="F14" s="5">
        <v>205.9</v>
      </c>
      <c r="G14" s="5">
        <v>217.5</v>
      </c>
      <c r="H14" s="5">
        <v>222.5</v>
      </c>
      <c r="I14" s="5">
        <v>154.6</v>
      </c>
      <c r="J14" s="5">
        <v>170.2</v>
      </c>
      <c r="K14" s="5">
        <v>220.4</v>
      </c>
      <c r="L14" s="5">
        <v>177.4</v>
      </c>
      <c r="M14" s="5">
        <v>223.5</v>
      </c>
      <c r="N14" s="5">
        <v>208.6</v>
      </c>
      <c r="O14" s="5">
        <v>158.1</v>
      </c>
      <c r="P14" s="5">
        <v>187.9</v>
      </c>
      <c r="Q14" s="5">
        <v>195.2</v>
      </c>
      <c r="R14" s="5">
        <v>200.3</v>
      </c>
      <c r="S14" s="5">
        <v>224.9</v>
      </c>
      <c r="T14" s="5">
        <v>212.9</v>
      </c>
      <c r="U14" s="5">
        <v>212.9</v>
      </c>
      <c r="V14" s="5">
        <v>185.6</v>
      </c>
      <c r="W14" s="5">
        <v>222.2</v>
      </c>
      <c r="X14" s="5">
        <v>209.6</v>
      </c>
      <c r="Y14" s="5">
        <v>225.3</v>
      </c>
      <c r="Z14" s="5">
        <v>222.6</v>
      </c>
      <c r="AA14" s="5">
        <v>217.5</v>
      </c>
      <c r="AB14" s="5">
        <v>224.1</v>
      </c>
      <c r="AC14" s="5">
        <v>206.6</v>
      </c>
      <c r="AD14" s="5">
        <v>242.2</v>
      </c>
      <c r="AE14" s="5">
        <v>180.4</v>
      </c>
      <c r="AF14" s="5">
        <v>165.1</v>
      </c>
      <c r="AG14" s="5">
        <v>190.1</v>
      </c>
      <c r="AH14" s="5">
        <v>219.2</v>
      </c>
      <c r="AI14" s="5">
        <v>130.80000000000001</v>
      </c>
      <c r="AJ14" s="5">
        <v>183.4</v>
      </c>
      <c r="AK14" s="5">
        <v>224.4</v>
      </c>
      <c r="AL14" s="5">
        <v>159.1</v>
      </c>
      <c r="AM14" s="5">
        <v>165.1</v>
      </c>
      <c r="AN14" s="5">
        <v>216.1</v>
      </c>
      <c r="AO14" s="5">
        <v>156</v>
      </c>
      <c r="AP14" s="5">
        <v>159.30000000000001</v>
      </c>
      <c r="AQ14" s="5">
        <v>210.8</v>
      </c>
      <c r="AR14" s="5">
        <v>244.3</v>
      </c>
      <c r="AS14" s="5">
        <v>203.5</v>
      </c>
      <c r="AT14" s="5">
        <v>142.69999999999999</v>
      </c>
      <c r="AU14" s="5">
        <v>222.8</v>
      </c>
      <c r="AV14" s="5">
        <v>176.2</v>
      </c>
      <c r="AW14" s="5">
        <v>193.2</v>
      </c>
      <c r="AX14" s="5">
        <v>148.6</v>
      </c>
      <c r="AY14" s="5">
        <v>148.1</v>
      </c>
      <c r="AZ14" s="5">
        <v>205.9</v>
      </c>
      <c r="BA14" s="5">
        <v>212</v>
      </c>
      <c r="BB14" s="5">
        <v>178.5</v>
      </c>
      <c r="BC14" s="5">
        <v>172.5</v>
      </c>
      <c r="BD14" s="5">
        <v>169.9</v>
      </c>
      <c r="BE14" s="5"/>
      <c r="BF14" s="6">
        <v>180</v>
      </c>
      <c r="BG14" s="6">
        <v>198</v>
      </c>
      <c r="BH14" s="6">
        <v>168.3</v>
      </c>
      <c r="BI14" s="6">
        <v>129.6</v>
      </c>
      <c r="BJ14" s="6">
        <v>231</v>
      </c>
      <c r="BK14" s="6">
        <v>162</v>
      </c>
      <c r="BL14" s="6">
        <v>153</v>
      </c>
      <c r="BM14" s="6">
        <v>168</v>
      </c>
      <c r="BN14" s="6">
        <v>186</v>
      </c>
      <c r="BO14" s="6">
        <v>180</v>
      </c>
      <c r="BP14" s="6">
        <v>196.2</v>
      </c>
      <c r="BQ14" s="6">
        <v>167.9</v>
      </c>
      <c r="BR14" s="6">
        <v>220.3</v>
      </c>
      <c r="BS14" s="6">
        <v>229.6</v>
      </c>
      <c r="BT14" s="6">
        <v>177.6</v>
      </c>
      <c r="BU14" s="6">
        <v>213.5</v>
      </c>
      <c r="BV14" s="6">
        <v>212.3</v>
      </c>
      <c r="BW14" s="5">
        <v>183.4</v>
      </c>
      <c r="BX14" s="5">
        <v>206.2</v>
      </c>
      <c r="BY14" s="5">
        <v>189.2</v>
      </c>
      <c r="BZ14" s="5">
        <v>222</v>
      </c>
      <c r="CA14" s="5">
        <v>204.4</v>
      </c>
      <c r="CB14" s="5">
        <v>172</v>
      </c>
      <c r="CC14" s="5">
        <v>205.9</v>
      </c>
      <c r="CD14" s="5">
        <v>179</v>
      </c>
      <c r="CE14" s="5">
        <v>248.9</v>
      </c>
      <c r="CF14" s="5">
        <v>204.6</v>
      </c>
      <c r="CG14" s="5">
        <v>169.4</v>
      </c>
      <c r="CH14" s="5">
        <v>196.7</v>
      </c>
      <c r="CI14" s="5">
        <v>225.3</v>
      </c>
      <c r="CJ14" s="5">
        <v>164.9</v>
      </c>
      <c r="CK14" s="5"/>
      <c r="CL14" s="6">
        <f t="shared" si="0"/>
        <v>191.78064516129029</v>
      </c>
      <c r="CM14" s="6"/>
      <c r="CN14" s="5">
        <f t="shared" si="2"/>
        <v>248.9</v>
      </c>
      <c r="CO14" s="5">
        <f t="shared" si="3"/>
        <v>129.6</v>
      </c>
      <c r="CP14" s="5">
        <v>336</v>
      </c>
      <c r="CQ14" s="23">
        <f t="shared" si="4"/>
        <v>0</v>
      </c>
      <c r="CS14">
        <v>2001</v>
      </c>
      <c r="CT14">
        <v>2622.2000000000003</v>
      </c>
      <c r="CV14">
        <v>1973</v>
      </c>
      <c r="CW14">
        <v>2605.1</v>
      </c>
      <c r="CY14">
        <v>1972</v>
      </c>
      <c r="CZ14">
        <v>1473.4</v>
      </c>
      <c r="DB14">
        <v>1933</v>
      </c>
      <c r="DC14">
        <v>2069.6000000000004</v>
      </c>
      <c r="DE14">
        <v>1958</v>
      </c>
      <c r="DF14">
        <v>2345.5</v>
      </c>
      <c r="DH14">
        <v>1950</v>
      </c>
      <c r="DI14">
        <v>972.89999999999986</v>
      </c>
    </row>
    <row r="15" spans="1:113" ht="12.95" customHeight="1">
      <c r="A15" s="5" t="s">
        <v>11</v>
      </c>
      <c r="B15" s="5">
        <v>212.3</v>
      </c>
      <c r="C15" s="5">
        <v>269.5</v>
      </c>
      <c r="D15" s="5">
        <v>202.2</v>
      </c>
      <c r="E15" s="5">
        <v>264.8</v>
      </c>
      <c r="F15" s="5">
        <v>211.7</v>
      </c>
      <c r="G15" s="5">
        <v>209.2</v>
      </c>
      <c r="H15" s="5">
        <v>218.1</v>
      </c>
      <c r="I15" s="5">
        <v>257.8</v>
      </c>
      <c r="J15" s="5">
        <v>240.6</v>
      </c>
      <c r="K15" s="5">
        <v>213.3</v>
      </c>
      <c r="L15" s="5">
        <v>235.1</v>
      </c>
      <c r="M15" s="5">
        <v>168.8</v>
      </c>
      <c r="N15" s="5">
        <v>249.1</v>
      </c>
      <c r="O15" s="5">
        <v>166.7</v>
      </c>
      <c r="P15" s="5">
        <v>219.1</v>
      </c>
      <c r="Q15" s="5">
        <v>196.5</v>
      </c>
      <c r="R15" s="5">
        <v>211.4</v>
      </c>
      <c r="S15" s="5">
        <v>142.19999999999999</v>
      </c>
      <c r="T15" s="5">
        <v>218.3</v>
      </c>
      <c r="U15" s="5">
        <v>275.2</v>
      </c>
      <c r="V15" s="5">
        <v>216.2</v>
      </c>
      <c r="W15" s="5">
        <v>206.7</v>
      </c>
      <c r="X15" s="5">
        <v>239.3</v>
      </c>
      <c r="Y15" s="5">
        <v>204.2</v>
      </c>
      <c r="Z15" s="5">
        <v>277.8</v>
      </c>
      <c r="AA15" s="5">
        <v>227.8</v>
      </c>
      <c r="AB15" s="5">
        <v>190.5</v>
      </c>
      <c r="AC15" s="5">
        <v>234.5</v>
      </c>
      <c r="AD15" s="5">
        <v>196.8</v>
      </c>
      <c r="AE15" s="5">
        <v>230.5</v>
      </c>
      <c r="AF15" s="5">
        <v>220.2</v>
      </c>
      <c r="AG15" s="5">
        <v>287.60000000000002</v>
      </c>
      <c r="AH15" s="5">
        <v>200</v>
      </c>
      <c r="AI15" s="5">
        <v>223.4</v>
      </c>
      <c r="AJ15" s="5">
        <v>247.1</v>
      </c>
      <c r="AK15" s="5">
        <v>255.1</v>
      </c>
      <c r="AL15" s="5">
        <v>279.10000000000002</v>
      </c>
      <c r="AM15" s="5">
        <v>277.7</v>
      </c>
      <c r="AN15" s="5">
        <v>226.7</v>
      </c>
      <c r="AO15" s="5">
        <v>299.60000000000002</v>
      </c>
      <c r="AP15" s="5">
        <v>188.6</v>
      </c>
      <c r="AQ15" s="5">
        <v>202.8</v>
      </c>
      <c r="AR15" s="5">
        <v>269.39999999999998</v>
      </c>
      <c r="AS15" s="5">
        <v>270.8</v>
      </c>
      <c r="AT15" s="5">
        <v>217.6</v>
      </c>
      <c r="AU15" s="5">
        <v>234.9</v>
      </c>
      <c r="AV15" s="5">
        <v>185.9</v>
      </c>
      <c r="AW15" s="5">
        <v>257.7</v>
      </c>
      <c r="AX15" s="5">
        <v>235.9</v>
      </c>
      <c r="AY15" s="5">
        <v>193.6</v>
      </c>
      <c r="AZ15" s="5">
        <v>244.6</v>
      </c>
      <c r="BA15" s="5">
        <v>199</v>
      </c>
      <c r="BB15" s="5">
        <v>216.7</v>
      </c>
      <c r="BC15" s="5">
        <v>140.69999999999999</v>
      </c>
      <c r="BD15" s="5">
        <v>278</v>
      </c>
      <c r="BE15" s="5">
        <v>223.8</v>
      </c>
      <c r="BF15" s="6">
        <v>173.6</v>
      </c>
      <c r="BG15" s="6">
        <v>238.7</v>
      </c>
      <c r="BH15" s="6">
        <v>212.7</v>
      </c>
      <c r="BI15" s="6">
        <v>218.2</v>
      </c>
      <c r="BJ15" s="6">
        <v>248</v>
      </c>
      <c r="BK15" s="6">
        <v>220.1</v>
      </c>
      <c r="BL15" s="6">
        <v>182.9</v>
      </c>
      <c r="BM15" s="6">
        <v>260.39999999999998</v>
      </c>
      <c r="BN15" s="6">
        <v>263.5</v>
      </c>
      <c r="BO15" s="6">
        <v>198.4</v>
      </c>
      <c r="BP15" s="6">
        <v>231.6</v>
      </c>
      <c r="BQ15" s="6">
        <v>266.10000000000002</v>
      </c>
      <c r="BR15" s="6">
        <v>212.5</v>
      </c>
      <c r="BS15" s="6">
        <v>197.1</v>
      </c>
      <c r="BT15" s="6">
        <v>252.6</v>
      </c>
      <c r="BU15" s="6">
        <v>203.1</v>
      </c>
      <c r="BV15" s="6">
        <v>282.3</v>
      </c>
      <c r="BW15" s="5">
        <v>236.9</v>
      </c>
      <c r="BX15" s="5">
        <v>169.8</v>
      </c>
      <c r="BY15" s="5">
        <v>225.5</v>
      </c>
      <c r="BZ15" s="5">
        <v>220.3</v>
      </c>
      <c r="CA15" s="5">
        <v>265</v>
      </c>
      <c r="CB15" s="5">
        <v>228.1</v>
      </c>
      <c r="CC15" s="5">
        <v>213.4</v>
      </c>
      <c r="CD15" s="5">
        <v>258.60000000000002</v>
      </c>
      <c r="CE15" s="5">
        <v>165.5</v>
      </c>
      <c r="CF15" s="5">
        <v>239.5</v>
      </c>
      <c r="CG15" s="5">
        <v>222.3</v>
      </c>
      <c r="CH15" s="5">
        <v>270</v>
      </c>
      <c r="CI15" s="5">
        <v>271.39999999999998</v>
      </c>
      <c r="CJ15" s="5">
        <v>233.9</v>
      </c>
      <c r="CK15" s="5"/>
      <c r="CL15" s="6">
        <f t="shared" si="0"/>
        <v>228.45161290322579</v>
      </c>
      <c r="CM15" s="6"/>
      <c r="CN15" s="5">
        <f t="shared" si="2"/>
        <v>299.60000000000002</v>
      </c>
      <c r="CO15" s="5">
        <f t="shared" si="3"/>
        <v>140.69999999999999</v>
      </c>
      <c r="CP15" s="5">
        <v>391</v>
      </c>
      <c r="CQ15" s="23">
        <f t="shared" si="4"/>
        <v>0</v>
      </c>
      <c r="CS15">
        <v>1991</v>
      </c>
      <c r="CT15">
        <v>2608.2000000000003</v>
      </c>
      <c r="CV15">
        <v>1950</v>
      </c>
      <c r="CW15">
        <v>2598.4999999999995</v>
      </c>
      <c r="CY15">
        <v>1950</v>
      </c>
      <c r="CZ15">
        <v>1464.4999999999998</v>
      </c>
      <c r="DB15">
        <v>2007</v>
      </c>
      <c r="DC15">
        <v>2057.6999999999998</v>
      </c>
      <c r="DE15">
        <v>1973</v>
      </c>
      <c r="DF15">
        <v>2337.2999999999997</v>
      </c>
      <c r="DH15">
        <v>1939</v>
      </c>
      <c r="DI15">
        <v>972.69999999999993</v>
      </c>
    </row>
    <row r="16" spans="1:113" ht="12.95" customHeight="1">
      <c r="A16" s="5" t="s">
        <v>12</v>
      </c>
      <c r="B16" s="5">
        <v>244</v>
      </c>
      <c r="C16" s="5">
        <v>295.10000000000002</v>
      </c>
      <c r="D16" s="5">
        <v>287.2</v>
      </c>
      <c r="E16" s="5">
        <v>254</v>
      </c>
      <c r="F16" s="5">
        <v>266.8</v>
      </c>
      <c r="G16" s="5">
        <v>240</v>
      </c>
      <c r="H16" s="5">
        <v>206.2</v>
      </c>
      <c r="I16" s="5">
        <v>257.60000000000002</v>
      </c>
      <c r="J16" s="5">
        <v>217.9</v>
      </c>
      <c r="K16" s="5">
        <v>189.8</v>
      </c>
      <c r="L16" s="5">
        <v>218.9</v>
      </c>
      <c r="M16" s="5">
        <v>230.3</v>
      </c>
      <c r="N16" s="5">
        <v>196.8</v>
      </c>
      <c r="O16" s="5">
        <v>227.5</v>
      </c>
      <c r="P16" s="5">
        <v>249.5</v>
      </c>
      <c r="Q16" s="5">
        <v>282.89999999999998</v>
      </c>
      <c r="R16" s="5">
        <v>247.7</v>
      </c>
      <c r="S16" s="5">
        <v>288.2</v>
      </c>
      <c r="T16" s="5">
        <v>217.3</v>
      </c>
      <c r="U16" s="5">
        <v>242.5</v>
      </c>
      <c r="V16" s="5">
        <v>281.89999999999998</v>
      </c>
      <c r="W16" s="5">
        <v>231.7</v>
      </c>
      <c r="X16" s="5">
        <v>174.5</v>
      </c>
      <c r="Y16" s="5">
        <v>225.6</v>
      </c>
      <c r="Z16" s="5">
        <v>217.5</v>
      </c>
      <c r="AA16" s="5">
        <v>282.60000000000002</v>
      </c>
      <c r="AB16" s="5">
        <v>235.1</v>
      </c>
      <c r="AC16" s="5">
        <v>211.8</v>
      </c>
      <c r="AD16" s="5">
        <v>293</v>
      </c>
      <c r="AE16" s="5">
        <v>235.8</v>
      </c>
      <c r="AF16" s="5">
        <v>244.1</v>
      </c>
      <c r="AG16" s="5">
        <v>254.7</v>
      </c>
      <c r="AH16" s="5">
        <v>273.60000000000002</v>
      </c>
      <c r="AI16" s="5">
        <v>260.3</v>
      </c>
      <c r="AJ16" s="5">
        <v>210.2</v>
      </c>
      <c r="AK16" s="5">
        <v>220.9</v>
      </c>
      <c r="AL16" s="5">
        <v>211.7</v>
      </c>
      <c r="AM16" s="5">
        <v>224.4</v>
      </c>
      <c r="AN16" s="5">
        <v>306.8</v>
      </c>
      <c r="AO16" s="5">
        <v>254.8</v>
      </c>
      <c r="AP16" s="5">
        <v>251.5</v>
      </c>
      <c r="AQ16" s="5">
        <v>235.5</v>
      </c>
      <c r="AR16" s="5">
        <v>203.5</v>
      </c>
      <c r="AS16" s="5">
        <v>193</v>
      </c>
      <c r="AT16" s="5">
        <v>273.3</v>
      </c>
      <c r="AU16" s="5">
        <v>234.2</v>
      </c>
      <c r="AV16" s="5">
        <v>232.3</v>
      </c>
      <c r="AW16" s="5">
        <v>247.2</v>
      </c>
      <c r="AX16" s="5">
        <v>259.10000000000002</v>
      </c>
      <c r="AY16" s="5">
        <v>242.7</v>
      </c>
      <c r="AZ16" s="5">
        <v>241.6</v>
      </c>
      <c r="BA16" s="5">
        <v>204</v>
      </c>
      <c r="BB16" s="5">
        <v>242.1</v>
      </c>
      <c r="BC16" s="5">
        <v>199.3</v>
      </c>
      <c r="BD16" s="5">
        <v>243.1</v>
      </c>
      <c r="BE16" s="5">
        <v>158.9</v>
      </c>
      <c r="BF16" s="6">
        <v>246</v>
      </c>
      <c r="BG16" s="6">
        <v>222</v>
      </c>
      <c r="BH16" s="6">
        <v>229.5</v>
      </c>
      <c r="BI16" s="6">
        <v>227.7</v>
      </c>
      <c r="BJ16" s="6">
        <v>210</v>
      </c>
      <c r="BK16" s="6">
        <v>234</v>
      </c>
      <c r="BL16" s="6">
        <v>210</v>
      </c>
      <c r="BM16" s="6">
        <v>219</v>
      </c>
      <c r="BN16" s="6">
        <v>243</v>
      </c>
      <c r="BO16" s="6">
        <v>222</v>
      </c>
      <c r="BP16" s="6">
        <v>258.7</v>
      </c>
      <c r="BQ16" s="6">
        <v>322.5</v>
      </c>
      <c r="BR16" s="6">
        <v>215</v>
      </c>
      <c r="BS16" s="6">
        <v>191.2</v>
      </c>
      <c r="BT16" s="6">
        <v>240.3</v>
      </c>
      <c r="BU16" s="6">
        <v>183.1</v>
      </c>
      <c r="BV16" s="6">
        <v>225.3</v>
      </c>
      <c r="BW16" s="5">
        <v>246.5</v>
      </c>
      <c r="BX16" s="5">
        <v>262.10000000000002</v>
      </c>
      <c r="BY16" s="5">
        <v>253.2</v>
      </c>
      <c r="BZ16" s="5">
        <v>240.8</v>
      </c>
      <c r="CA16" s="5">
        <v>288.10000000000002</v>
      </c>
      <c r="CB16" s="5">
        <v>247.5</v>
      </c>
      <c r="CC16" s="5">
        <v>219.8</v>
      </c>
      <c r="CD16" s="5">
        <v>283.3</v>
      </c>
      <c r="CE16" s="5">
        <v>237.5</v>
      </c>
      <c r="CF16" s="5">
        <v>266.89999999999998</v>
      </c>
      <c r="CG16" s="5">
        <v>217.2</v>
      </c>
      <c r="CH16" s="5">
        <v>293.10000000000002</v>
      </c>
      <c r="CI16" s="22">
        <v>280.39999999999998</v>
      </c>
      <c r="CJ16" s="22">
        <v>232.3</v>
      </c>
      <c r="CK16" s="22"/>
      <c r="CL16" s="6">
        <f t="shared" si="0"/>
        <v>240.90322580645162</v>
      </c>
      <c r="CM16" s="6"/>
      <c r="CN16" s="5">
        <f t="shared" si="2"/>
        <v>322.5</v>
      </c>
      <c r="CO16" s="5">
        <f t="shared" si="3"/>
        <v>158.9</v>
      </c>
      <c r="CP16" s="5">
        <v>419</v>
      </c>
      <c r="CQ16" s="23">
        <f t="shared" si="4"/>
        <v>0</v>
      </c>
      <c r="CS16">
        <v>1951</v>
      </c>
      <c r="CT16">
        <v>2586.7000000000003</v>
      </c>
      <c r="CV16">
        <v>1958</v>
      </c>
      <c r="CW16">
        <v>2580.1</v>
      </c>
      <c r="CY16">
        <v>1991</v>
      </c>
      <c r="CZ16">
        <v>1463.4999999999998</v>
      </c>
      <c r="DB16">
        <v>1958</v>
      </c>
      <c r="DC16">
        <v>2052.5</v>
      </c>
      <c r="DE16">
        <v>1997</v>
      </c>
      <c r="DF16">
        <v>2336.4</v>
      </c>
      <c r="DH16">
        <v>1949</v>
      </c>
      <c r="DI16">
        <v>969.2</v>
      </c>
    </row>
    <row r="17" spans="1:113" ht="12.95" customHeight="1">
      <c r="A17" s="5" t="s">
        <v>13</v>
      </c>
      <c r="B17" s="5">
        <v>231.4</v>
      </c>
      <c r="C17" s="5">
        <v>248.4</v>
      </c>
      <c r="D17" s="5">
        <v>251.9</v>
      </c>
      <c r="E17" s="5">
        <v>304.7</v>
      </c>
      <c r="F17" s="5">
        <v>311.8</v>
      </c>
      <c r="G17" s="5">
        <v>275.2</v>
      </c>
      <c r="H17" s="5">
        <v>216.7</v>
      </c>
      <c r="I17" s="5">
        <v>236.2</v>
      </c>
      <c r="J17" s="5">
        <v>229.5</v>
      </c>
      <c r="K17" s="5">
        <v>274.3</v>
      </c>
      <c r="L17" s="5">
        <v>272.60000000000002</v>
      </c>
      <c r="M17" s="5">
        <v>237.7</v>
      </c>
      <c r="N17" s="5">
        <v>266.10000000000002</v>
      </c>
      <c r="O17" s="5">
        <v>293.39999999999998</v>
      </c>
      <c r="P17" s="5">
        <v>252</v>
      </c>
      <c r="Q17" s="5">
        <v>244.8</v>
      </c>
      <c r="R17" s="5">
        <v>242.2</v>
      </c>
      <c r="S17" s="5">
        <v>244</v>
      </c>
      <c r="T17" s="5">
        <v>307.60000000000002</v>
      </c>
      <c r="U17" s="5">
        <v>266.3</v>
      </c>
      <c r="V17" s="5">
        <v>280.2</v>
      </c>
      <c r="W17" s="5">
        <v>263.39999999999998</v>
      </c>
      <c r="X17" s="5">
        <v>202.1</v>
      </c>
      <c r="Y17" s="5">
        <v>242</v>
      </c>
      <c r="Z17" s="5">
        <v>222.2</v>
      </c>
      <c r="AA17" s="5">
        <v>232.6</v>
      </c>
      <c r="AB17" s="5">
        <v>232.1</v>
      </c>
      <c r="AC17" s="5">
        <v>209.8</v>
      </c>
      <c r="AD17" s="5">
        <v>234.6</v>
      </c>
      <c r="AE17" s="5">
        <v>226</v>
      </c>
      <c r="AF17" s="5">
        <v>217</v>
      </c>
      <c r="AG17" s="5">
        <v>282.89999999999998</v>
      </c>
      <c r="AH17" s="5">
        <v>270.5</v>
      </c>
      <c r="AI17" s="5">
        <v>265.2</v>
      </c>
      <c r="AJ17" s="5">
        <v>236.7</v>
      </c>
      <c r="AK17" s="5">
        <v>282</v>
      </c>
      <c r="AL17" s="5">
        <v>200.2</v>
      </c>
      <c r="AM17" s="5">
        <v>236.4</v>
      </c>
      <c r="AN17" s="5">
        <v>196.1</v>
      </c>
      <c r="AO17" s="5">
        <v>225.1</v>
      </c>
      <c r="AP17" s="5">
        <v>217</v>
      </c>
      <c r="AQ17" s="5">
        <v>207.7</v>
      </c>
      <c r="AR17" s="5">
        <v>268.10000000000002</v>
      </c>
      <c r="AS17" s="5">
        <v>267.8</v>
      </c>
      <c r="AT17" s="5">
        <v>321.2</v>
      </c>
      <c r="AU17" s="5">
        <v>253.1</v>
      </c>
      <c r="AV17" s="5">
        <v>209.3</v>
      </c>
      <c r="AW17" s="5">
        <v>256.5</v>
      </c>
      <c r="AX17" s="5">
        <v>249.9</v>
      </c>
      <c r="AY17" s="5">
        <v>239.4</v>
      </c>
      <c r="AZ17" s="5">
        <v>185.1</v>
      </c>
      <c r="BA17" s="5">
        <v>215.8</v>
      </c>
      <c r="BB17" s="5">
        <v>236.2</v>
      </c>
      <c r="BC17" s="5">
        <v>218.7</v>
      </c>
      <c r="BD17" s="5">
        <v>205.7</v>
      </c>
      <c r="BE17" s="5">
        <v>194.4</v>
      </c>
      <c r="BF17" s="6">
        <v>254.2</v>
      </c>
      <c r="BG17" s="6">
        <v>240.9</v>
      </c>
      <c r="BH17" s="6">
        <v>282.10000000000002</v>
      </c>
      <c r="BI17" s="6">
        <v>248.3</v>
      </c>
      <c r="BJ17" s="6">
        <v>310</v>
      </c>
      <c r="BK17" s="6">
        <v>241.8</v>
      </c>
      <c r="BL17" s="6">
        <v>176.7</v>
      </c>
      <c r="BM17" s="6">
        <v>207.7</v>
      </c>
      <c r="BN17" s="6">
        <v>275.89999999999998</v>
      </c>
      <c r="BO17" s="6">
        <v>263.5</v>
      </c>
      <c r="BP17" s="6">
        <v>300.89999999999998</v>
      </c>
      <c r="BQ17" s="6">
        <v>276.5</v>
      </c>
      <c r="BR17" s="6">
        <v>271.60000000000002</v>
      </c>
      <c r="BS17" s="6">
        <v>236.4</v>
      </c>
      <c r="BT17" s="6">
        <v>298</v>
      </c>
      <c r="BU17" s="6">
        <v>201.9</v>
      </c>
      <c r="BV17" s="6">
        <v>260.7</v>
      </c>
      <c r="BW17" s="5">
        <v>303.2</v>
      </c>
      <c r="BX17" s="5">
        <v>233.5</v>
      </c>
      <c r="BY17" s="5">
        <v>215.1</v>
      </c>
      <c r="BZ17" s="5">
        <v>244.7</v>
      </c>
      <c r="CA17" s="5">
        <v>221.1</v>
      </c>
      <c r="CB17" s="5">
        <v>232.5</v>
      </c>
      <c r="CC17" s="5">
        <v>264.2</v>
      </c>
      <c r="CD17" s="5">
        <v>225</v>
      </c>
      <c r="CE17" s="22">
        <v>167.4</v>
      </c>
      <c r="CF17" s="22">
        <v>256.39999999999998</v>
      </c>
      <c r="CG17" s="22">
        <v>233.9</v>
      </c>
      <c r="CH17" s="22">
        <v>222.6</v>
      </c>
      <c r="CI17" s="22">
        <v>294.5</v>
      </c>
      <c r="CJ17" s="22">
        <v>253</v>
      </c>
      <c r="CK17" s="22"/>
      <c r="CL17" s="6">
        <f t="shared" si="0"/>
        <v>248.84516129032258</v>
      </c>
      <c r="CM17" s="6"/>
      <c r="CN17" s="5">
        <f t="shared" si="2"/>
        <v>321.2</v>
      </c>
      <c r="CO17" s="5">
        <f t="shared" si="3"/>
        <v>167.4</v>
      </c>
      <c r="CP17" s="5">
        <v>454</v>
      </c>
      <c r="CQ17" s="23">
        <f t="shared" si="4"/>
        <v>0</v>
      </c>
      <c r="CS17">
        <v>1933</v>
      </c>
      <c r="CT17">
        <v>2585.6000000000004</v>
      </c>
      <c r="CV17">
        <v>1948</v>
      </c>
      <c r="CW17">
        <v>2577</v>
      </c>
      <c r="CY17">
        <v>1986</v>
      </c>
      <c r="CZ17">
        <v>1458.3999999999999</v>
      </c>
      <c r="DB17">
        <v>2006</v>
      </c>
      <c r="DC17">
        <v>2052.1000000000004</v>
      </c>
      <c r="DE17">
        <v>1933</v>
      </c>
      <c r="DF17">
        <v>2323.6000000000004</v>
      </c>
      <c r="DH17">
        <v>2015</v>
      </c>
      <c r="DI17">
        <v>967.7</v>
      </c>
    </row>
    <row r="18" spans="1:113" ht="12.95" customHeight="1">
      <c r="A18" s="5" t="s">
        <v>14</v>
      </c>
      <c r="B18" s="6">
        <f t="shared" ref="B18:AG18" si="5">SUM(B6:B17)</f>
        <v>2511.9</v>
      </c>
      <c r="C18" s="6">
        <f t="shared" si="5"/>
        <v>2572</v>
      </c>
      <c r="D18" s="6">
        <f t="shared" si="5"/>
        <v>2436.8999999999996</v>
      </c>
      <c r="E18" s="6">
        <f t="shared" si="5"/>
        <v>2628.3</v>
      </c>
      <c r="F18" s="6">
        <f t="shared" si="5"/>
        <v>2552.1000000000008</v>
      </c>
      <c r="G18" s="6">
        <f t="shared" si="5"/>
        <v>2438.6999999999998</v>
      </c>
      <c r="H18" s="6">
        <f t="shared" si="5"/>
        <v>2352.4999999999995</v>
      </c>
      <c r="I18" s="6">
        <f t="shared" si="5"/>
        <v>2429.7999999999997</v>
      </c>
      <c r="J18" s="6">
        <f t="shared" si="5"/>
        <v>2241.2000000000003</v>
      </c>
      <c r="K18" s="6">
        <f t="shared" si="5"/>
        <v>2485</v>
      </c>
      <c r="L18" s="6">
        <f t="shared" si="5"/>
        <v>2525.6</v>
      </c>
      <c r="M18" s="6">
        <f t="shared" si="5"/>
        <v>2477.7999999999997</v>
      </c>
      <c r="N18" s="6">
        <f t="shared" si="5"/>
        <v>2385.5</v>
      </c>
      <c r="O18" s="6">
        <f t="shared" si="5"/>
        <v>2387.4</v>
      </c>
      <c r="P18" s="6">
        <f t="shared" si="5"/>
        <v>2373.5</v>
      </c>
      <c r="Q18" s="6">
        <f t="shared" si="5"/>
        <v>2386.4</v>
      </c>
      <c r="R18" s="6">
        <f t="shared" si="5"/>
        <v>2356.1</v>
      </c>
      <c r="S18" s="6">
        <f t="shared" si="5"/>
        <v>2470.9</v>
      </c>
      <c r="T18" s="6">
        <f t="shared" si="5"/>
        <v>2577</v>
      </c>
      <c r="U18" s="6">
        <f t="shared" si="5"/>
        <v>2616.9</v>
      </c>
      <c r="V18" s="6">
        <f t="shared" si="5"/>
        <v>2598.4999999999995</v>
      </c>
      <c r="W18" s="6">
        <f t="shared" si="5"/>
        <v>2526.9</v>
      </c>
      <c r="X18" s="6">
        <f t="shared" si="5"/>
        <v>2386.7999999999997</v>
      </c>
      <c r="Y18" s="6">
        <f t="shared" si="5"/>
        <v>2317.1</v>
      </c>
      <c r="Z18" s="6">
        <f t="shared" si="5"/>
        <v>2437.0999999999995</v>
      </c>
      <c r="AA18" s="6">
        <f t="shared" si="5"/>
        <v>2426.3000000000002</v>
      </c>
      <c r="AB18" s="6">
        <f t="shared" si="5"/>
        <v>2269.9999999999995</v>
      </c>
      <c r="AC18" s="6">
        <f t="shared" si="5"/>
        <v>2458.2000000000003</v>
      </c>
      <c r="AD18" s="6">
        <f t="shared" si="5"/>
        <v>2580.1</v>
      </c>
      <c r="AE18" s="6">
        <f t="shared" si="5"/>
        <v>2512.3000000000002</v>
      </c>
      <c r="AF18" s="6">
        <f t="shared" si="5"/>
        <v>2285.6999999999998</v>
      </c>
      <c r="AG18" s="6">
        <f t="shared" si="5"/>
        <v>2672.6</v>
      </c>
      <c r="AH18" s="6">
        <f t="shared" ref="AH18:BM18" si="6">SUM(AH6:AH17)</f>
        <v>2517.3000000000002</v>
      </c>
      <c r="AI18" s="6">
        <f t="shared" si="6"/>
        <v>2454.6</v>
      </c>
      <c r="AJ18" s="6">
        <f t="shared" si="6"/>
        <v>2407.8999999999996</v>
      </c>
      <c r="AK18" s="6">
        <f t="shared" si="6"/>
        <v>2514.2000000000003</v>
      </c>
      <c r="AL18" s="6">
        <f t="shared" si="6"/>
        <v>2397.0999999999995</v>
      </c>
      <c r="AM18" s="6">
        <f t="shared" si="6"/>
        <v>2481.4</v>
      </c>
      <c r="AN18" s="6">
        <f t="shared" si="6"/>
        <v>2544.9</v>
      </c>
      <c r="AO18" s="6">
        <f t="shared" si="6"/>
        <v>2527.7999999999997</v>
      </c>
      <c r="AP18" s="6">
        <f t="shared" si="6"/>
        <v>2394.1999999999998</v>
      </c>
      <c r="AQ18" s="6">
        <f t="shared" si="6"/>
        <v>2244.1</v>
      </c>
      <c r="AR18" s="6">
        <f t="shared" si="6"/>
        <v>2684.5</v>
      </c>
      <c r="AS18" s="6">
        <f t="shared" si="6"/>
        <v>2605.1</v>
      </c>
      <c r="AT18" s="6">
        <f t="shared" si="6"/>
        <v>2493</v>
      </c>
      <c r="AU18" s="6">
        <f t="shared" si="6"/>
        <v>2528.5</v>
      </c>
      <c r="AV18" s="6">
        <f t="shared" si="6"/>
        <v>2380.7000000000003</v>
      </c>
      <c r="AW18" s="6">
        <f t="shared" si="6"/>
        <v>2475.1999999999998</v>
      </c>
      <c r="AX18" s="6">
        <f t="shared" si="6"/>
        <v>2461.3000000000002</v>
      </c>
      <c r="AY18" s="6">
        <f t="shared" si="6"/>
        <v>2255.9999999999995</v>
      </c>
      <c r="AZ18" s="6">
        <f t="shared" si="6"/>
        <v>2252.3000000000002</v>
      </c>
      <c r="BA18" s="6">
        <f t="shared" si="6"/>
        <v>2218.4</v>
      </c>
      <c r="BB18" s="6">
        <f t="shared" si="6"/>
        <v>2477.5</v>
      </c>
      <c r="BC18" s="6">
        <f t="shared" si="6"/>
        <v>2299.1</v>
      </c>
      <c r="BD18" s="6">
        <f t="shared" si="6"/>
        <v>2344.6999999999998</v>
      </c>
      <c r="BE18" s="6">
        <f t="shared" si="6"/>
        <v>2105.4</v>
      </c>
      <c r="BF18" s="6">
        <f t="shared" si="6"/>
        <v>2491.9999999999995</v>
      </c>
      <c r="BG18" s="6">
        <f t="shared" si="6"/>
        <v>2497.7000000000003</v>
      </c>
      <c r="BH18" s="6">
        <f t="shared" si="6"/>
        <v>2453.7000000000003</v>
      </c>
      <c r="BI18" s="6">
        <f t="shared" si="6"/>
        <v>2338.8000000000002</v>
      </c>
      <c r="BJ18" s="6">
        <f t="shared" si="6"/>
        <v>2562.5</v>
      </c>
      <c r="BK18" s="6">
        <f t="shared" si="6"/>
        <v>2495</v>
      </c>
      <c r="BL18" s="6">
        <f t="shared" si="6"/>
        <v>2231.6999999999998</v>
      </c>
      <c r="BM18" s="6">
        <f t="shared" si="6"/>
        <v>2382.9</v>
      </c>
      <c r="BN18" s="6">
        <f t="shared" ref="BN18:CM18" si="7">SUM(BN6:BN17)</f>
        <v>2679.1</v>
      </c>
      <c r="BO18" s="6">
        <f t="shared" si="7"/>
        <v>2339.1999999999998</v>
      </c>
      <c r="BP18" s="6">
        <f t="shared" si="7"/>
        <v>2574.8000000000002</v>
      </c>
      <c r="BQ18" s="6">
        <f t="shared" si="7"/>
        <v>2612.9</v>
      </c>
      <c r="BR18" s="6">
        <f t="shared" si="7"/>
        <v>2473.4999999999995</v>
      </c>
      <c r="BS18" s="6">
        <f t="shared" si="7"/>
        <v>2465.4</v>
      </c>
      <c r="BT18" s="6">
        <f t="shared" si="7"/>
        <v>2446.4999999999995</v>
      </c>
      <c r="BU18" s="6">
        <f t="shared" si="7"/>
        <v>2484.1999999999998</v>
      </c>
      <c r="BV18" s="6">
        <f t="shared" si="7"/>
        <v>2533.5</v>
      </c>
      <c r="BW18" s="6">
        <f t="shared" si="7"/>
        <v>2655.8999999999996</v>
      </c>
      <c r="BX18" s="6">
        <f t="shared" si="7"/>
        <v>2391.2000000000003</v>
      </c>
      <c r="BY18" s="6">
        <f t="shared" si="7"/>
        <v>2465.4</v>
      </c>
      <c r="BZ18" s="6">
        <f t="shared" si="7"/>
        <v>2537.6000000000004</v>
      </c>
      <c r="CA18" s="6">
        <f t="shared" si="7"/>
        <v>2566.8999999999996</v>
      </c>
      <c r="CB18" s="6">
        <f t="shared" si="7"/>
        <v>2501.1999999999998</v>
      </c>
      <c r="CC18" s="6">
        <f t="shared" si="7"/>
        <v>2479.1</v>
      </c>
      <c r="CD18" s="6">
        <f t="shared" si="7"/>
        <v>2417.3000000000002</v>
      </c>
      <c r="CE18" s="6">
        <f t="shared" si="7"/>
        <v>2356.1</v>
      </c>
      <c r="CF18" s="6">
        <f t="shared" si="7"/>
        <v>2443.2999999999997</v>
      </c>
      <c r="CG18" s="6">
        <f t="shared" si="7"/>
        <v>2448.5000000000005</v>
      </c>
      <c r="CH18" s="6">
        <f t="shared" si="7"/>
        <v>2527.5</v>
      </c>
      <c r="CI18" s="6">
        <f t="shared" si="7"/>
        <v>2813.7999999999997</v>
      </c>
      <c r="CJ18" s="6">
        <f t="shared" si="7"/>
        <v>2591.3000000000006</v>
      </c>
      <c r="CK18" s="6">
        <f t="shared" si="7"/>
        <v>898.2</v>
      </c>
      <c r="CL18" s="6">
        <f t="shared" si="7"/>
        <v>2492.2096774193546</v>
      </c>
      <c r="CM18" s="6">
        <f t="shared" si="7"/>
        <v>896.63333333333344</v>
      </c>
      <c r="CN18" s="6">
        <f>MAX(B18:CG18)</f>
        <v>2684.5</v>
      </c>
      <c r="CO18" s="6">
        <f>MIN(B18:CG18)</f>
        <v>2105.4</v>
      </c>
      <c r="CP18" s="5">
        <f>SUM(CP6:CP17)</f>
        <v>4256</v>
      </c>
      <c r="CQ18" s="23">
        <f t="shared" si="4"/>
        <v>21.067512531328322</v>
      </c>
      <c r="CS18">
        <v>1949</v>
      </c>
      <c r="CT18">
        <v>2578.7999999999997</v>
      </c>
      <c r="CV18">
        <v>1996</v>
      </c>
      <c r="CW18">
        <v>2574.8000000000002</v>
      </c>
      <c r="CY18">
        <v>2013</v>
      </c>
      <c r="CZ18">
        <v>1455.5000000000002</v>
      </c>
      <c r="DB18">
        <v>1948</v>
      </c>
      <c r="DC18">
        <v>2052.1</v>
      </c>
      <c r="DE18">
        <v>1931</v>
      </c>
      <c r="DF18">
        <v>2323.6</v>
      </c>
      <c r="DH18">
        <v>1978</v>
      </c>
      <c r="DI18">
        <v>964</v>
      </c>
    </row>
    <row r="19" spans="1:113" ht="12.95" customHeight="1">
      <c r="A19" s="1" t="s">
        <v>154</v>
      </c>
      <c r="B19" s="6"/>
      <c r="C19" s="6">
        <f t="shared" ref="C19:AH19" si="8">SUM(B12:B17,C6:C11)</f>
        <v>2440.3000000000002</v>
      </c>
      <c r="D19" s="6">
        <f t="shared" si="8"/>
        <v>2435.5</v>
      </c>
      <c r="E19" s="6">
        <f t="shared" si="8"/>
        <v>2585.6000000000004</v>
      </c>
      <c r="F19" s="6">
        <f t="shared" si="8"/>
        <v>2540.1</v>
      </c>
      <c r="G19" s="6">
        <f t="shared" si="8"/>
        <v>2510.3000000000002</v>
      </c>
      <c r="H19" s="6">
        <f t="shared" si="8"/>
        <v>2457.1000000000004</v>
      </c>
      <c r="I19" s="6">
        <f t="shared" si="8"/>
        <v>2399.6</v>
      </c>
      <c r="J19" s="6">
        <f t="shared" si="8"/>
        <v>2297.7000000000003</v>
      </c>
      <c r="K19" s="6">
        <f t="shared" si="8"/>
        <v>2422.9</v>
      </c>
      <c r="L19" s="6">
        <f t="shared" si="8"/>
        <v>2545.7000000000003</v>
      </c>
      <c r="M19" s="6">
        <f t="shared" si="8"/>
        <v>2542.1999999999998</v>
      </c>
      <c r="N19" s="6">
        <f t="shared" si="8"/>
        <v>2287.8000000000002</v>
      </c>
      <c r="O19" s="6">
        <f t="shared" si="8"/>
        <v>2438.6000000000004</v>
      </c>
      <c r="P19" s="6">
        <f t="shared" si="8"/>
        <v>2362</v>
      </c>
      <c r="Q19" s="6">
        <f t="shared" si="8"/>
        <v>2349.7999999999997</v>
      </c>
      <c r="R19" s="6">
        <f t="shared" si="8"/>
        <v>2385.7000000000003</v>
      </c>
      <c r="S19" s="6">
        <f t="shared" si="8"/>
        <v>2452.5000000000005</v>
      </c>
      <c r="T19" s="6">
        <f t="shared" si="8"/>
        <v>2497.2999999999997</v>
      </c>
      <c r="U19" s="6">
        <f t="shared" si="8"/>
        <v>2578.7999999999997</v>
      </c>
      <c r="V19" s="6">
        <f t="shared" si="8"/>
        <v>2622.7999999999997</v>
      </c>
      <c r="W19" s="6">
        <f t="shared" si="8"/>
        <v>2586.7000000000003</v>
      </c>
      <c r="X19" s="6">
        <f t="shared" si="8"/>
        <v>2452.4000000000005</v>
      </c>
      <c r="Y19" s="6">
        <f t="shared" si="8"/>
        <v>2267.2999999999997</v>
      </c>
      <c r="Z19" s="6">
        <f t="shared" si="8"/>
        <v>2422.1999999999998</v>
      </c>
      <c r="AA19" s="6">
        <f t="shared" si="8"/>
        <v>2433.4</v>
      </c>
      <c r="AB19" s="6">
        <f t="shared" si="8"/>
        <v>2296.1999999999998</v>
      </c>
      <c r="AC19" s="6">
        <f t="shared" si="8"/>
        <v>2492.1999999999998</v>
      </c>
      <c r="AD19" s="6">
        <f t="shared" si="8"/>
        <v>2474.8000000000002</v>
      </c>
      <c r="AE19" s="6">
        <f t="shared" si="8"/>
        <v>2560.0999999999995</v>
      </c>
      <c r="AF19" s="6">
        <f t="shared" si="8"/>
        <v>2312.9</v>
      </c>
      <c r="AG19" s="6">
        <f t="shared" si="8"/>
        <v>2504.4</v>
      </c>
      <c r="AH19" s="6">
        <f t="shared" si="8"/>
        <v>2624</v>
      </c>
      <c r="AI19" s="6">
        <f t="shared" ref="AI19:BN19" si="9">SUM(AH12:AH17,AI6:AI11)</f>
        <v>2545.9000000000005</v>
      </c>
      <c r="AJ19" s="6">
        <f t="shared" si="9"/>
        <v>2418.1</v>
      </c>
      <c r="AK19" s="6">
        <f t="shared" si="9"/>
        <v>2382.4</v>
      </c>
      <c r="AL19" s="6">
        <f t="shared" si="9"/>
        <v>2525.7000000000003</v>
      </c>
      <c r="AM19" s="6">
        <f t="shared" si="9"/>
        <v>2442.1</v>
      </c>
      <c r="AN19" s="6">
        <f t="shared" si="9"/>
        <v>2472</v>
      </c>
      <c r="AO19" s="6">
        <f t="shared" si="9"/>
        <v>2534.2999999999997</v>
      </c>
      <c r="AP19" s="6">
        <f t="shared" si="9"/>
        <v>2556.6999999999998</v>
      </c>
      <c r="AQ19" s="6">
        <f t="shared" si="9"/>
        <v>2189.3999999999996</v>
      </c>
      <c r="AR19" s="6">
        <f t="shared" si="9"/>
        <v>2483.8999999999996</v>
      </c>
      <c r="AS19" s="6">
        <f t="shared" si="9"/>
        <v>2687.3999999999996</v>
      </c>
      <c r="AT19" s="6">
        <f t="shared" si="9"/>
        <v>2551.2000000000003</v>
      </c>
      <c r="AU19" s="6">
        <f t="shared" si="9"/>
        <v>2479</v>
      </c>
      <c r="AV19" s="6">
        <f t="shared" si="9"/>
        <v>2545.3999999999996</v>
      </c>
      <c r="AW19" s="6">
        <f t="shared" si="9"/>
        <v>2378.6</v>
      </c>
      <c r="AX19" s="6">
        <f t="shared" si="9"/>
        <v>2437.2000000000003</v>
      </c>
      <c r="AY19" s="6">
        <f t="shared" si="9"/>
        <v>2364.1</v>
      </c>
      <c r="AZ19" s="6">
        <f t="shared" si="9"/>
        <v>2151.4</v>
      </c>
      <c r="BA19" s="6">
        <f t="shared" si="9"/>
        <v>2322.5</v>
      </c>
      <c r="BB19" s="6">
        <f t="shared" si="9"/>
        <v>2365.7000000000003</v>
      </c>
      <c r="BC19" s="6">
        <f t="shared" si="9"/>
        <v>2491.7999999999997</v>
      </c>
      <c r="BD19" s="6">
        <f t="shared" si="9"/>
        <v>2207.6</v>
      </c>
      <c r="BE19" s="6">
        <f t="shared" si="9"/>
        <v>2389.1999999999998</v>
      </c>
      <c r="BF19" s="6">
        <f t="shared" si="9"/>
        <v>2178.6999999999998</v>
      </c>
      <c r="BG19" s="6">
        <f t="shared" si="9"/>
        <v>2477.5</v>
      </c>
      <c r="BH19" s="6">
        <f t="shared" si="9"/>
        <v>2483.3000000000002</v>
      </c>
      <c r="BI19" s="6">
        <f t="shared" si="9"/>
        <v>2381.2999999999997</v>
      </c>
      <c r="BJ19" s="6">
        <f t="shared" si="9"/>
        <v>2416.6999999999998</v>
      </c>
      <c r="BK19" s="6">
        <f t="shared" si="9"/>
        <v>2608.2000000000003</v>
      </c>
      <c r="BL19" s="6">
        <f t="shared" si="9"/>
        <v>2435.1999999999998</v>
      </c>
      <c r="BM19" s="6">
        <f t="shared" si="9"/>
        <v>2166.6999999999998</v>
      </c>
      <c r="BN19" s="6">
        <f t="shared" si="9"/>
        <v>2572</v>
      </c>
      <c r="BO19" s="6">
        <f t="shared" ref="BO19:CJ19" si="10">SUM(BN12:BN17,BO6:BO11)</f>
        <v>2428.2000000000003</v>
      </c>
      <c r="BP19" s="6">
        <f t="shared" si="10"/>
        <v>2494.1000000000004</v>
      </c>
      <c r="BQ19" s="6">
        <f t="shared" si="10"/>
        <v>2505.7000000000003</v>
      </c>
      <c r="BR19" s="6">
        <f t="shared" si="10"/>
        <v>2629.5</v>
      </c>
      <c r="BS19" s="6">
        <f t="shared" si="10"/>
        <v>2526</v>
      </c>
      <c r="BT19" s="6">
        <f t="shared" si="10"/>
        <v>2356.6</v>
      </c>
      <c r="BU19" s="6">
        <f t="shared" si="10"/>
        <v>2622.2000000000003</v>
      </c>
      <c r="BV19" s="6">
        <f t="shared" si="10"/>
        <v>2372.5</v>
      </c>
      <c r="BW19" s="6">
        <f t="shared" si="10"/>
        <v>2655.2000000000003</v>
      </c>
      <c r="BX19" s="6">
        <f t="shared" si="10"/>
        <v>2482.5</v>
      </c>
      <c r="BY19" s="6">
        <f t="shared" si="10"/>
        <v>2463.8000000000002</v>
      </c>
      <c r="BZ19" s="6">
        <f t="shared" si="10"/>
        <v>2476.1</v>
      </c>
      <c r="CA19" s="6">
        <f t="shared" si="10"/>
        <v>2546.8000000000002</v>
      </c>
      <c r="CB19" s="6">
        <f t="shared" si="10"/>
        <v>2633.3999999999996</v>
      </c>
      <c r="CC19" s="6">
        <f t="shared" si="10"/>
        <v>2421</v>
      </c>
      <c r="CD19" s="6">
        <f t="shared" si="10"/>
        <v>2389.4999999999991</v>
      </c>
      <c r="CE19" s="6">
        <f t="shared" si="10"/>
        <v>2392.1000000000004</v>
      </c>
      <c r="CF19" s="6">
        <f t="shared" si="10"/>
        <v>2415.1000000000004</v>
      </c>
      <c r="CG19" s="6">
        <f t="shared" si="10"/>
        <v>2532.6999999999994</v>
      </c>
      <c r="CH19" s="6">
        <f t="shared" si="10"/>
        <v>2366.0000000000005</v>
      </c>
      <c r="CI19" s="6">
        <f t="shared" si="10"/>
        <v>2691.7999999999997</v>
      </c>
      <c r="CJ19" s="6">
        <f t="shared" si="10"/>
        <v>2781.0000000000005</v>
      </c>
      <c r="CK19" s="6"/>
      <c r="CL19" s="6"/>
      <c r="CM19" s="6"/>
      <c r="CN19" s="6"/>
      <c r="CO19" s="6"/>
      <c r="CP19" s="5"/>
      <c r="CQ19" s="23"/>
      <c r="CS19">
        <v>1994</v>
      </c>
      <c r="CT19">
        <v>2572</v>
      </c>
      <c r="CV19">
        <v>1931</v>
      </c>
      <c r="CW19">
        <v>2572</v>
      </c>
      <c r="CY19">
        <v>2008</v>
      </c>
      <c r="CZ19">
        <v>1452.9</v>
      </c>
      <c r="DB19">
        <v>1959</v>
      </c>
      <c r="DC19">
        <v>2050.5</v>
      </c>
      <c r="DE19">
        <v>1950</v>
      </c>
      <c r="DF19">
        <v>2318.2999999999997</v>
      </c>
      <c r="DH19">
        <v>1933</v>
      </c>
      <c r="DI19">
        <v>959.30000000000007</v>
      </c>
    </row>
    <row r="20" spans="1:113" ht="12.95" customHeight="1">
      <c r="A20" s="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4"/>
      <c r="CG20" s="6"/>
      <c r="CH20" s="6"/>
      <c r="CI20" s="6"/>
      <c r="CJ20" s="6"/>
      <c r="CK20" s="6"/>
      <c r="CL20" s="6"/>
      <c r="CM20" s="6"/>
      <c r="CN20" s="6"/>
      <c r="CO20" s="6"/>
      <c r="CP20" s="5"/>
      <c r="CQ20" s="23"/>
      <c r="CS20">
        <v>1959</v>
      </c>
      <c r="CT20">
        <v>2560.0999999999995</v>
      </c>
      <c r="CV20">
        <v>2007</v>
      </c>
      <c r="CW20">
        <v>2566.8999999999996</v>
      </c>
      <c r="CY20">
        <v>1961</v>
      </c>
      <c r="CZ20">
        <v>1452.5</v>
      </c>
      <c r="DB20">
        <v>1969</v>
      </c>
      <c r="DC20">
        <v>2047.8999999999996</v>
      </c>
      <c r="DE20">
        <v>2014</v>
      </c>
      <c r="DF20">
        <v>2304.9</v>
      </c>
      <c r="DH20">
        <v>1948</v>
      </c>
      <c r="DI20">
        <v>958.2</v>
      </c>
    </row>
    <row r="21" spans="1:113" ht="12.75">
      <c r="A21" s="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O21" s="6"/>
      <c r="CS21">
        <v>1970</v>
      </c>
      <c r="CT21">
        <v>2556.6999999999998</v>
      </c>
      <c r="CV21">
        <v>1990</v>
      </c>
      <c r="CW21">
        <v>2562.5</v>
      </c>
      <c r="CY21">
        <v>1957</v>
      </c>
      <c r="CZ21">
        <v>1438.7</v>
      </c>
      <c r="DB21">
        <v>2002</v>
      </c>
      <c r="DC21">
        <v>2047.5000000000002</v>
      </c>
      <c r="DE21">
        <v>1969</v>
      </c>
      <c r="DF21">
        <v>2302.6999999999998</v>
      </c>
      <c r="DH21">
        <v>1957</v>
      </c>
      <c r="DI21">
        <v>957.8</v>
      </c>
    </row>
    <row r="22" spans="1:113" ht="12.75">
      <c r="A22" s="5" t="s">
        <v>43</v>
      </c>
      <c r="B22" s="8"/>
      <c r="C22" s="5"/>
      <c r="D22" s="5"/>
      <c r="E22" s="5"/>
      <c r="F22" s="5"/>
      <c r="G22" s="5"/>
      <c r="H22" s="5"/>
      <c r="I22" s="5"/>
      <c r="J22" s="5"/>
      <c r="K22" s="5"/>
      <c r="L22" s="5"/>
      <c r="M22" s="5"/>
      <c r="N22" s="5"/>
      <c r="O22" s="5"/>
      <c r="P22" s="5"/>
      <c r="Q22" s="5"/>
      <c r="R22" s="5"/>
      <c r="S22" s="8"/>
      <c r="T22" s="8"/>
      <c r="U22" s="8"/>
      <c r="V22" s="8"/>
      <c r="W22" s="8"/>
      <c r="X22" s="8"/>
      <c r="Y22" s="7"/>
      <c r="BF22" s="8"/>
      <c r="BG22" s="5"/>
      <c r="BH22" s="5"/>
      <c r="BI22" s="5"/>
      <c r="BJ22" s="5"/>
      <c r="BK22" s="5"/>
      <c r="BL22" s="5"/>
      <c r="BM22" s="5"/>
      <c r="BN22" s="5"/>
      <c r="BO22" s="5"/>
      <c r="BP22" s="5"/>
      <c r="BQ22" s="5"/>
      <c r="BR22" s="5"/>
      <c r="BS22" s="5"/>
      <c r="BT22" s="5"/>
      <c r="BU22" s="5"/>
      <c r="BV22" s="5"/>
      <c r="BW22" s="8"/>
      <c r="BX22" s="8"/>
      <c r="BY22" s="8"/>
      <c r="BZ22" s="8"/>
      <c r="CA22" s="8"/>
      <c r="CB22" s="8"/>
      <c r="CC22" s="8"/>
      <c r="CD22" s="8"/>
      <c r="CE22" s="8"/>
      <c r="CF22" s="8"/>
      <c r="CG22" s="8"/>
      <c r="CH22" s="8"/>
      <c r="CI22" s="8"/>
      <c r="CJ22" s="8"/>
      <c r="CK22" s="8"/>
      <c r="CL22" s="7" t="s">
        <v>0</v>
      </c>
      <c r="CN22" s="5"/>
      <c r="CO22" s="6"/>
      <c r="CS22">
        <v>1974</v>
      </c>
      <c r="CT22">
        <v>2551.2000000000003</v>
      </c>
      <c r="CV22">
        <v>1934</v>
      </c>
      <c r="CW22">
        <v>2552.1000000000008</v>
      </c>
      <c r="CY22">
        <v>1959</v>
      </c>
      <c r="CZ22">
        <v>1435.1</v>
      </c>
      <c r="DB22">
        <v>1990</v>
      </c>
      <c r="DC22">
        <v>2042.5</v>
      </c>
      <c r="DE22">
        <v>2006</v>
      </c>
      <c r="DF22">
        <v>2292.9000000000005</v>
      </c>
      <c r="DH22">
        <v>1985</v>
      </c>
      <c r="DI22">
        <v>954.60000000000014</v>
      </c>
    </row>
    <row r="23" spans="1:113" ht="12.75">
      <c r="A23" s="5"/>
      <c r="B23" s="5"/>
      <c r="C23" s="5"/>
      <c r="D23" s="5"/>
      <c r="E23" s="5"/>
      <c r="F23" s="5"/>
      <c r="G23" s="5"/>
      <c r="H23" s="5"/>
      <c r="I23" s="5"/>
      <c r="J23" s="5"/>
      <c r="K23" s="5"/>
      <c r="L23" s="5"/>
      <c r="M23" s="5"/>
      <c r="N23" s="5"/>
      <c r="O23" s="5"/>
      <c r="P23" s="5"/>
      <c r="Q23" s="5"/>
      <c r="R23" s="5"/>
      <c r="S23" s="8"/>
      <c r="T23" s="8"/>
      <c r="U23" s="8"/>
      <c r="V23" s="8"/>
      <c r="W23" s="8"/>
      <c r="X23" s="8"/>
      <c r="Y23" s="7"/>
      <c r="BF23" s="5"/>
      <c r="BG23" s="5"/>
      <c r="BH23" s="5"/>
      <c r="BI23" s="5"/>
      <c r="BJ23" s="5"/>
      <c r="BK23" s="5"/>
      <c r="BL23" s="5"/>
      <c r="BM23" s="5"/>
      <c r="BN23" s="5"/>
      <c r="BO23" s="5"/>
      <c r="BP23" s="5"/>
      <c r="BQ23" s="5"/>
      <c r="BR23" s="5"/>
      <c r="BS23" s="5"/>
      <c r="BT23" s="5"/>
      <c r="BU23" s="5"/>
      <c r="BV23" s="5"/>
      <c r="BW23" s="8"/>
      <c r="BX23" s="8"/>
      <c r="BY23" s="8"/>
      <c r="BZ23" s="8"/>
      <c r="CA23" s="8"/>
      <c r="CB23" s="8"/>
      <c r="CC23" s="8"/>
      <c r="CD23" s="8"/>
      <c r="CE23" s="8"/>
      <c r="CF23" s="8"/>
      <c r="CG23" s="8"/>
      <c r="CH23" s="8"/>
      <c r="CI23" s="8"/>
      <c r="CJ23" s="8"/>
      <c r="CK23" s="8"/>
      <c r="CL23" s="7" t="s">
        <v>1</v>
      </c>
      <c r="CN23" s="5"/>
      <c r="CO23" s="6"/>
      <c r="CS23">
        <v>2007</v>
      </c>
      <c r="CT23">
        <v>2546.8000000000002</v>
      </c>
      <c r="CV23">
        <v>1968</v>
      </c>
      <c r="CW23">
        <v>2544.9</v>
      </c>
      <c r="CY23">
        <v>1951</v>
      </c>
      <c r="CZ23">
        <v>1432.4999999999998</v>
      </c>
      <c r="DB23">
        <v>1968</v>
      </c>
      <c r="DC23">
        <v>2042</v>
      </c>
      <c r="DE23">
        <v>1959</v>
      </c>
      <c r="DF23">
        <v>2286.3000000000002</v>
      </c>
      <c r="DH23">
        <v>1941</v>
      </c>
      <c r="DI23">
        <v>950.7</v>
      </c>
    </row>
    <row r="24" spans="1:113" ht="12.75">
      <c r="A24" s="5"/>
      <c r="B24" s="5">
        <v>1930</v>
      </c>
      <c r="C24" s="5">
        <v>1931</v>
      </c>
      <c r="D24" s="5">
        <v>1932</v>
      </c>
      <c r="E24" s="5">
        <v>1933</v>
      </c>
      <c r="F24" s="5">
        <v>1934</v>
      </c>
      <c r="G24" s="5">
        <v>1935</v>
      </c>
      <c r="H24" s="5">
        <v>1936</v>
      </c>
      <c r="I24" s="5">
        <v>1937</v>
      </c>
      <c r="J24" s="5">
        <v>1938</v>
      </c>
      <c r="K24" s="5">
        <v>1939</v>
      </c>
      <c r="L24" s="5">
        <v>1940</v>
      </c>
      <c r="M24" s="5">
        <v>1941</v>
      </c>
      <c r="N24" s="5">
        <v>1942</v>
      </c>
      <c r="O24" s="5">
        <v>1943</v>
      </c>
      <c r="P24" s="5">
        <v>1944</v>
      </c>
      <c r="Q24" s="5">
        <v>1945</v>
      </c>
      <c r="R24" s="5">
        <v>1946</v>
      </c>
      <c r="S24" s="5">
        <v>1947</v>
      </c>
      <c r="T24" s="5">
        <v>1948</v>
      </c>
      <c r="U24" s="5">
        <v>1949</v>
      </c>
      <c r="V24" s="5">
        <v>1950</v>
      </c>
      <c r="W24" s="5">
        <v>1951</v>
      </c>
      <c r="X24" s="5">
        <v>1952</v>
      </c>
      <c r="Y24" s="5">
        <v>1953</v>
      </c>
      <c r="Z24" s="5">
        <v>1954</v>
      </c>
      <c r="AA24" s="5">
        <v>1955</v>
      </c>
      <c r="AB24" s="5">
        <v>1956</v>
      </c>
      <c r="AC24" s="5">
        <v>1957</v>
      </c>
      <c r="AD24" s="5">
        <v>1958</v>
      </c>
      <c r="AE24" s="5">
        <v>1959</v>
      </c>
      <c r="AF24" s="5">
        <v>1960</v>
      </c>
      <c r="AG24" s="5">
        <v>1961</v>
      </c>
      <c r="AH24" s="5">
        <v>1962</v>
      </c>
      <c r="AI24" s="5">
        <v>1963</v>
      </c>
      <c r="AJ24" s="5">
        <v>1964</v>
      </c>
      <c r="AK24" s="5">
        <v>1965</v>
      </c>
      <c r="AL24" s="5">
        <v>1966</v>
      </c>
      <c r="AM24" s="5">
        <v>1967</v>
      </c>
      <c r="AN24" s="5">
        <v>1968</v>
      </c>
      <c r="AO24" s="5">
        <v>1969</v>
      </c>
      <c r="AP24" s="5">
        <v>1970</v>
      </c>
      <c r="AQ24" s="5">
        <v>1971</v>
      </c>
      <c r="AR24" s="5">
        <v>1972</v>
      </c>
      <c r="AS24" s="5">
        <v>1973</v>
      </c>
      <c r="AT24" s="5">
        <v>1974</v>
      </c>
      <c r="AU24" s="5">
        <v>1975</v>
      </c>
      <c r="AV24" s="5">
        <v>1976</v>
      </c>
      <c r="AW24" s="5">
        <v>1977</v>
      </c>
      <c r="AX24" s="5">
        <v>1978</v>
      </c>
      <c r="AY24" s="5">
        <v>1979</v>
      </c>
      <c r="AZ24" s="5">
        <v>1980</v>
      </c>
      <c r="BA24" s="5">
        <v>1981</v>
      </c>
      <c r="BB24" s="5">
        <v>1982</v>
      </c>
      <c r="BC24" s="5">
        <v>1983</v>
      </c>
      <c r="BD24" s="5">
        <v>1984</v>
      </c>
      <c r="BE24" s="5">
        <v>1985</v>
      </c>
      <c r="BF24" s="5">
        <v>1986</v>
      </c>
      <c r="BG24" s="5">
        <v>1987</v>
      </c>
      <c r="BH24" s="5">
        <v>1988</v>
      </c>
      <c r="BI24" s="5">
        <v>1989</v>
      </c>
      <c r="BJ24" s="5">
        <v>1990</v>
      </c>
      <c r="BK24" s="5">
        <v>1991</v>
      </c>
      <c r="BL24" s="5">
        <v>1992</v>
      </c>
      <c r="BM24" s="5">
        <v>1993</v>
      </c>
      <c r="BN24" s="5">
        <v>1994</v>
      </c>
      <c r="BO24" s="5">
        <v>1995</v>
      </c>
      <c r="BP24" s="5">
        <v>1996</v>
      </c>
      <c r="BQ24" s="5">
        <v>1997</v>
      </c>
      <c r="BR24" s="5">
        <v>1998</v>
      </c>
      <c r="BS24" s="5">
        <v>1999</v>
      </c>
      <c r="BT24" s="5">
        <v>2000</v>
      </c>
      <c r="BU24" s="5">
        <v>2001</v>
      </c>
      <c r="BV24" s="5">
        <v>2002</v>
      </c>
      <c r="BW24" s="5">
        <v>2003</v>
      </c>
      <c r="BX24" s="5">
        <v>2004</v>
      </c>
      <c r="BY24" s="5">
        <v>2005</v>
      </c>
      <c r="BZ24" s="5">
        <v>2006</v>
      </c>
      <c r="CA24" s="5">
        <v>2007</v>
      </c>
      <c r="CB24" s="5">
        <v>2008</v>
      </c>
      <c r="CC24" s="5">
        <v>2009</v>
      </c>
      <c r="CD24" s="5">
        <v>2010</v>
      </c>
      <c r="CE24" s="5">
        <v>2011</v>
      </c>
      <c r="CF24" s="5">
        <v>2012</v>
      </c>
      <c r="CG24" s="5">
        <v>2013</v>
      </c>
      <c r="CH24" s="5">
        <v>2014</v>
      </c>
      <c r="CI24" s="5">
        <v>2015</v>
      </c>
      <c r="CJ24" s="5">
        <v>2016</v>
      </c>
      <c r="CK24" s="5">
        <v>2017</v>
      </c>
      <c r="CL24" s="18" t="s">
        <v>188</v>
      </c>
      <c r="CN24" s="5"/>
      <c r="CO24" s="6"/>
      <c r="CS24">
        <v>1963</v>
      </c>
      <c r="CT24">
        <v>2545.9000000000005</v>
      </c>
      <c r="CV24">
        <v>2006</v>
      </c>
      <c r="CW24">
        <v>2537.6000000000004</v>
      </c>
      <c r="CY24">
        <v>1975</v>
      </c>
      <c r="CZ24">
        <v>1431.6</v>
      </c>
      <c r="DB24">
        <v>1975</v>
      </c>
      <c r="DC24">
        <v>2041.2</v>
      </c>
      <c r="DE24">
        <v>2001</v>
      </c>
      <c r="DF24">
        <v>2282.2999999999997</v>
      </c>
      <c r="DH24">
        <v>1987</v>
      </c>
      <c r="DI24">
        <v>950.5</v>
      </c>
    </row>
    <row r="25" spans="1:113" ht="12.75">
      <c r="A25" s="5" t="s">
        <v>2</v>
      </c>
      <c r="B25" s="6">
        <f>SUM(B6/31)</f>
        <v>6.9419354838709673</v>
      </c>
      <c r="C25" s="6">
        <f t="shared" ref="C25:BE25" si="11">SUM(C6/31)</f>
        <v>9.1032258064516132</v>
      </c>
      <c r="D25" s="6">
        <f t="shared" si="11"/>
        <v>8.0451612903225804</v>
      </c>
      <c r="E25" s="6">
        <f t="shared" si="11"/>
        <v>9.1612903225806459</v>
      </c>
      <c r="F25" s="6">
        <f t="shared" si="11"/>
        <v>8.4096774193548391</v>
      </c>
      <c r="G25" s="6">
        <f t="shared" si="11"/>
        <v>9.2193548387096786</v>
      </c>
      <c r="H25" s="6">
        <f t="shared" si="11"/>
        <v>6.7870967741935484</v>
      </c>
      <c r="I25" s="6">
        <f t="shared" si="11"/>
        <v>8.8999999999999986</v>
      </c>
      <c r="J25" s="6">
        <f t="shared" si="11"/>
        <v>8.7064516129032246</v>
      </c>
      <c r="K25" s="6">
        <f t="shared" si="11"/>
        <v>10.129032258064516</v>
      </c>
      <c r="L25" s="6">
        <f t="shared" si="11"/>
        <v>8.9741935483870972</v>
      </c>
      <c r="M25" s="6">
        <f t="shared" si="11"/>
        <v>8.612903225806452</v>
      </c>
      <c r="N25" s="6">
        <f t="shared" si="11"/>
        <v>6.8000000000000007</v>
      </c>
      <c r="O25" s="6">
        <f t="shared" si="11"/>
        <v>8.6161290322580655</v>
      </c>
      <c r="P25" s="6">
        <f t="shared" si="11"/>
        <v>9.0387096774193552</v>
      </c>
      <c r="Q25" s="6">
        <f t="shared" si="11"/>
        <v>6.435483870967742</v>
      </c>
      <c r="R25" s="6">
        <f t="shared" si="11"/>
        <v>8.0096774193548388</v>
      </c>
      <c r="S25" s="6">
        <f t="shared" si="11"/>
        <v>7.903225806451613</v>
      </c>
      <c r="T25" s="6">
        <f t="shared" si="11"/>
        <v>8.3645161290322587</v>
      </c>
      <c r="U25" s="6">
        <f t="shared" si="11"/>
        <v>7.1096774193548393</v>
      </c>
      <c r="V25" s="6">
        <f t="shared" si="11"/>
        <v>10.206451612903225</v>
      </c>
      <c r="W25" s="6">
        <f t="shared" si="11"/>
        <v>8.2935483870967754</v>
      </c>
      <c r="X25" s="6">
        <f t="shared" si="11"/>
        <v>8.0870967741935473</v>
      </c>
      <c r="Y25" s="6">
        <f t="shared" si="11"/>
        <v>7.580645161290323</v>
      </c>
      <c r="Z25" s="6">
        <f t="shared" si="11"/>
        <v>8.7193548387096786</v>
      </c>
      <c r="AA25" s="6">
        <f t="shared" si="11"/>
        <v>8.0967741935483879</v>
      </c>
      <c r="AB25" s="6">
        <f t="shared" si="11"/>
        <v>7.096774193548387</v>
      </c>
      <c r="AC25" s="6">
        <f t="shared" si="11"/>
        <v>10.816129032258065</v>
      </c>
      <c r="AD25" s="6">
        <f t="shared" si="11"/>
        <v>9.2354838709677427</v>
      </c>
      <c r="AE25" s="6">
        <f t="shared" si="11"/>
        <v>8.1322580645161295</v>
      </c>
      <c r="AF25" s="6">
        <f t="shared" si="11"/>
        <v>7.9225806451612906</v>
      </c>
      <c r="AG25" s="6">
        <f t="shared" si="11"/>
        <v>7.3000000000000007</v>
      </c>
      <c r="AH25" s="6">
        <f t="shared" si="11"/>
        <v>9.0741935483870968</v>
      </c>
      <c r="AI25" s="6">
        <f t="shared" si="11"/>
        <v>9.5870967741935473</v>
      </c>
      <c r="AJ25" s="6">
        <f t="shared" si="11"/>
        <v>9.1258064516129025</v>
      </c>
      <c r="AK25" s="6">
        <f t="shared" si="11"/>
        <v>8.4548387096774196</v>
      </c>
      <c r="AL25" s="6">
        <f t="shared" si="11"/>
        <v>7.6096774193548393</v>
      </c>
      <c r="AM25" s="6">
        <f t="shared" si="11"/>
        <v>7.8774193548387093</v>
      </c>
      <c r="AN25" s="6">
        <f t="shared" si="11"/>
        <v>8.741935483870968</v>
      </c>
      <c r="AO25" s="6">
        <f t="shared" si="11"/>
        <v>9.112903225806452</v>
      </c>
      <c r="AP25" s="6">
        <f t="shared" si="11"/>
        <v>9.0709677419354833</v>
      </c>
      <c r="AQ25" s="6">
        <f t="shared" si="11"/>
        <v>5.3290322580645162</v>
      </c>
      <c r="AR25" s="6">
        <f t="shared" si="11"/>
        <v>8.3096774193548395</v>
      </c>
      <c r="AS25" s="6">
        <f t="shared" si="11"/>
        <v>9.693548387096774</v>
      </c>
      <c r="AT25" s="6">
        <f t="shared" si="11"/>
        <v>8.7741935483870961</v>
      </c>
      <c r="AU25" s="6">
        <f t="shared" si="11"/>
        <v>7.6580645161290324</v>
      </c>
      <c r="AV25" s="6">
        <f t="shared" si="11"/>
        <v>6.9225806451612906</v>
      </c>
      <c r="AW25" s="6">
        <f t="shared" si="11"/>
        <v>7.9387096774193546</v>
      </c>
      <c r="AX25" s="6">
        <f t="shared" si="11"/>
        <v>9.7935483870967754</v>
      </c>
      <c r="AY25" s="6">
        <f t="shared" si="11"/>
        <v>9.6612903225806459</v>
      </c>
      <c r="AZ25" s="6">
        <f t="shared" si="11"/>
        <v>7.7612903225806447</v>
      </c>
      <c r="BA25" s="6">
        <f t="shared" si="11"/>
        <v>8.3000000000000007</v>
      </c>
      <c r="BB25" s="6">
        <f t="shared" si="11"/>
        <v>9.5580645161290327</v>
      </c>
      <c r="BC25" s="6">
        <f t="shared" si="11"/>
        <v>9.7645161290322573</v>
      </c>
      <c r="BD25" s="6">
        <f t="shared" si="11"/>
        <v>8.2903225806451619</v>
      </c>
      <c r="BE25" s="6">
        <f t="shared" si="11"/>
        <v>9.1709677419354847</v>
      </c>
      <c r="BF25" s="6">
        <f t="shared" ref="BF25:CE25" si="12">SUM(BF6/31)</f>
        <v>8.3999999999999986</v>
      </c>
      <c r="BG25" s="6">
        <f t="shared" si="12"/>
        <v>10</v>
      </c>
      <c r="BH25" s="6">
        <f t="shared" si="12"/>
        <v>9.8999999999999986</v>
      </c>
      <c r="BI25" s="6">
        <f t="shared" si="12"/>
        <v>7.7612903225806447</v>
      </c>
      <c r="BJ25" s="6">
        <f t="shared" si="12"/>
        <v>8.3999999999999986</v>
      </c>
      <c r="BK25" s="6">
        <f t="shared" si="12"/>
        <v>8.6000000000000014</v>
      </c>
      <c r="BL25" s="6">
        <f t="shared" si="12"/>
        <v>8.5</v>
      </c>
      <c r="BM25" s="6">
        <f t="shared" si="12"/>
        <v>7.8000000000000007</v>
      </c>
      <c r="BN25" s="6">
        <f t="shared" si="12"/>
        <v>8.1999999999999993</v>
      </c>
      <c r="BO25" s="6">
        <f t="shared" si="12"/>
        <v>8.3999999999999986</v>
      </c>
      <c r="BP25" s="6">
        <f t="shared" si="12"/>
        <v>7.2838709677419358</v>
      </c>
      <c r="BQ25" s="6">
        <f t="shared" si="12"/>
        <v>8.3838709677419345</v>
      </c>
      <c r="BR25" s="6">
        <f t="shared" si="12"/>
        <v>8.0322580645161299</v>
      </c>
      <c r="BS25" s="6">
        <f t="shared" si="12"/>
        <v>8.2032258064516128</v>
      </c>
      <c r="BT25" s="6">
        <f t="shared" si="12"/>
        <v>6.3161290322580648</v>
      </c>
      <c r="BU25" s="6">
        <f t="shared" si="12"/>
        <v>9.5290322580645146</v>
      </c>
      <c r="BV25" s="6">
        <f t="shared" si="12"/>
        <v>7.8645161290322587</v>
      </c>
      <c r="BW25" s="6">
        <f t="shared" si="12"/>
        <v>9.5290322580645146</v>
      </c>
      <c r="BX25" s="6">
        <f t="shared" si="12"/>
        <v>8.2483870967741932</v>
      </c>
      <c r="BY25" s="6">
        <f t="shared" si="12"/>
        <v>8.8322580645161288</v>
      </c>
      <c r="BZ25" s="6">
        <f t="shared" si="12"/>
        <v>9.3258064516129036</v>
      </c>
      <c r="CA25" s="6">
        <f t="shared" si="12"/>
        <v>7.4870967741935486</v>
      </c>
      <c r="CB25" s="6">
        <f t="shared" si="12"/>
        <v>9.3741935483870975</v>
      </c>
      <c r="CC25" s="6">
        <f t="shared" si="12"/>
        <v>9.8387096774193541</v>
      </c>
      <c r="CD25" s="6">
        <f t="shared" si="12"/>
        <v>7.1322580645161286</v>
      </c>
      <c r="CE25" s="6">
        <f t="shared" si="12"/>
        <v>7.17741935483871</v>
      </c>
      <c r="CF25" s="6">
        <f t="shared" ref="CF25:CK25" si="13">SUM(CF6/31)</f>
        <v>8.7322580645161292</v>
      </c>
      <c r="CG25" s="6">
        <f t="shared" si="13"/>
        <v>9.0677419354838715</v>
      </c>
      <c r="CH25" s="6">
        <f t="shared" si="13"/>
        <v>8.4258064516129032</v>
      </c>
      <c r="CI25" s="6">
        <f t="shared" si="13"/>
        <v>9.5774193548387085</v>
      </c>
      <c r="CJ25" s="6">
        <f t="shared" si="13"/>
        <v>7.4967741935483874</v>
      </c>
      <c r="CK25" s="6">
        <f t="shared" si="13"/>
        <v>9.0967741935483879</v>
      </c>
      <c r="CL25" s="6">
        <f>AVERAGE(BF25:CJ25)</f>
        <v>8.4457856399583768</v>
      </c>
      <c r="CN25" s="5"/>
      <c r="CO25" s="6"/>
      <c r="CS25">
        <v>1940</v>
      </c>
      <c r="CT25">
        <v>2545.7000000000003</v>
      </c>
      <c r="CV25">
        <v>2002</v>
      </c>
      <c r="CW25">
        <v>2533.5</v>
      </c>
      <c r="CY25">
        <v>1970</v>
      </c>
      <c r="CZ25">
        <v>1429.1</v>
      </c>
      <c r="DB25">
        <v>1999</v>
      </c>
      <c r="DC25">
        <v>2037.8</v>
      </c>
      <c r="DE25">
        <v>1930</v>
      </c>
      <c r="DF25">
        <v>2280.5</v>
      </c>
      <c r="DH25">
        <v>1969</v>
      </c>
      <c r="DI25">
        <v>942.1</v>
      </c>
    </row>
    <row r="26" spans="1:113" ht="12.75">
      <c r="A26" s="5" t="s">
        <v>3</v>
      </c>
      <c r="B26" s="6">
        <f>SUM(B7/28)</f>
        <v>9.8178571428571413</v>
      </c>
      <c r="C26" s="6">
        <f t="shared" ref="C26:BE26" si="14">SUM(C7/28)</f>
        <v>9.1107142857142858</v>
      </c>
      <c r="D26" s="6">
        <f t="shared" si="14"/>
        <v>5.9642857142857144</v>
      </c>
      <c r="E26" s="6">
        <f t="shared" si="14"/>
        <v>7.6357142857142861</v>
      </c>
      <c r="F26" s="6">
        <f t="shared" si="14"/>
        <v>8.5857142857142854</v>
      </c>
      <c r="G26" s="6">
        <f t="shared" si="14"/>
        <v>7.1892857142857149</v>
      </c>
      <c r="H26" s="6">
        <f t="shared" si="14"/>
        <v>6.5</v>
      </c>
      <c r="I26" s="6">
        <f t="shared" si="14"/>
        <v>7.4428571428571431</v>
      </c>
      <c r="J26" s="6">
        <f t="shared" si="14"/>
        <v>5.7035714285714283</v>
      </c>
      <c r="K26" s="6">
        <f t="shared" si="14"/>
        <v>8.4821428571428577</v>
      </c>
      <c r="L26" s="6">
        <f t="shared" si="14"/>
        <v>9.6642857142857146</v>
      </c>
      <c r="M26" s="6">
        <f t="shared" si="14"/>
        <v>9.0964285714285715</v>
      </c>
      <c r="N26" s="6">
        <f t="shared" si="14"/>
        <v>8.7214285714285715</v>
      </c>
      <c r="O26" s="6">
        <f t="shared" si="14"/>
        <v>6.4642857142857144</v>
      </c>
      <c r="P26" s="6">
        <f t="shared" si="14"/>
        <v>7.2928571428571427</v>
      </c>
      <c r="Q26" s="6">
        <f t="shared" si="14"/>
        <v>6.8142857142857149</v>
      </c>
      <c r="R26" s="6">
        <f t="shared" si="14"/>
        <v>10.014285714285714</v>
      </c>
      <c r="S26" s="6">
        <f t="shared" si="14"/>
        <v>8.75</v>
      </c>
      <c r="T26" s="6">
        <f t="shared" si="14"/>
        <v>9.3535714285714278</v>
      </c>
      <c r="U26" s="6">
        <f t="shared" si="14"/>
        <v>9.7714285714285722</v>
      </c>
      <c r="V26" s="6">
        <f t="shared" si="14"/>
        <v>9.4785714285714278</v>
      </c>
      <c r="W26" s="6">
        <f t="shared" si="14"/>
        <v>8.1178571428571438</v>
      </c>
      <c r="X26" s="6">
        <f t="shared" si="14"/>
        <v>6.3535714285714286</v>
      </c>
      <c r="Y26" s="6">
        <f t="shared" si="14"/>
        <v>6.3571428571428568</v>
      </c>
      <c r="Z26" s="6">
        <f t="shared" si="14"/>
        <v>7.3250000000000002</v>
      </c>
      <c r="AA26" s="6">
        <f t="shared" si="14"/>
        <v>7.05</v>
      </c>
      <c r="AB26" s="6">
        <f t="shared" si="14"/>
        <v>7.5249999999999995</v>
      </c>
      <c r="AC26" s="6">
        <f t="shared" si="14"/>
        <v>8.9285714285714288</v>
      </c>
      <c r="AD26" s="6">
        <f t="shared" si="14"/>
        <v>6.8142857142857149</v>
      </c>
      <c r="AE26" s="6">
        <f t="shared" si="14"/>
        <v>7.4357142857142851</v>
      </c>
      <c r="AF26" s="6">
        <f t="shared" si="14"/>
        <v>8.0892857142857135</v>
      </c>
      <c r="AG26" s="6">
        <f t="shared" si="14"/>
        <v>9.9678571428571434</v>
      </c>
      <c r="AH26" s="6">
        <f t="shared" si="14"/>
        <v>8.2464285714285719</v>
      </c>
      <c r="AI26" s="6">
        <f t="shared" si="14"/>
        <v>7.2857142857142856</v>
      </c>
      <c r="AJ26" s="6">
        <f t="shared" si="14"/>
        <v>8.2249999999999996</v>
      </c>
      <c r="AK26" s="6">
        <f t="shared" si="14"/>
        <v>7.8642857142857139</v>
      </c>
      <c r="AL26" s="6">
        <f t="shared" si="14"/>
        <v>7.1499999999999995</v>
      </c>
      <c r="AM26" s="6">
        <f t="shared" si="14"/>
        <v>9.8035714285714288</v>
      </c>
      <c r="AN26" s="6">
        <f t="shared" si="14"/>
        <v>10.642857142857142</v>
      </c>
      <c r="AO26" s="6">
        <f t="shared" si="14"/>
        <v>6.3285714285714283</v>
      </c>
      <c r="AP26" s="6">
        <f t="shared" si="14"/>
        <v>9.2892857142857146</v>
      </c>
      <c r="AQ26" s="6">
        <f t="shared" si="14"/>
        <v>7.9249999999999998</v>
      </c>
      <c r="AR26" s="6">
        <f t="shared" si="14"/>
        <v>8.6285714285714281</v>
      </c>
      <c r="AS26" s="6">
        <f t="shared" si="14"/>
        <v>10.321428571428571</v>
      </c>
      <c r="AT26" s="6">
        <f t="shared" si="14"/>
        <v>7.2285714285714286</v>
      </c>
      <c r="AU26" s="6">
        <f t="shared" si="14"/>
        <v>7.8535714285714286</v>
      </c>
      <c r="AV26" s="6">
        <f t="shared" si="14"/>
        <v>8.8214285714285712</v>
      </c>
      <c r="AW26" s="6">
        <f t="shared" si="14"/>
        <v>9.6464285714285722</v>
      </c>
      <c r="AX26" s="6">
        <f t="shared" si="14"/>
        <v>10.292857142857143</v>
      </c>
      <c r="AY26" s="6">
        <f t="shared" si="14"/>
        <v>7.6714285714285717</v>
      </c>
      <c r="AZ26" s="6">
        <f t="shared" si="14"/>
        <v>6.6035714285714286</v>
      </c>
      <c r="BA26" s="6">
        <f t="shared" si="14"/>
        <v>6.9249999999999998</v>
      </c>
      <c r="BB26" s="6">
        <f t="shared" si="14"/>
        <v>8.8000000000000007</v>
      </c>
      <c r="BC26" s="6">
        <f t="shared" si="14"/>
        <v>7.7035714285714283</v>
      </c>
      <c r="BD26" s="6">
        <f t="shared" si="14"/>
        <v>7.5964285714285706</v>
      </c>
      <c r="BE26" s="6">
        <f t="shared" si="14"/>
        <v>9.2000000000000011</v>
      </c>
      <c r="BF26" s="6">
        <f>SUM(BF7/28)</f>
        <v>7</v>
      </c>
      <c r="BG26" s="6">
        <f>SUM(BG7/28)</f>
        <v>9.5714285714285712</v>
      </c>
      <c r="BH26" s="6">
        <f>SUM(BH7/29)</f>
        <v>6.7517241379310349</v>
      </c>
      <c r="BI26" s="6">
        <f>SUM(BI7/28)</f>
        <v>7.3892857142857142</v>
      </c>
      <c r="BJ26" s="6">
        <f>SUM(BJ7/28)</f>
        <v>8.1999999999999993</v>
      </c>
      <c r="BK26" s="6">
        <f>SUM(BK7/28)</f>
        <v>9.4</v>
      </c>
      <c r="BL26" s="6">
        <f>SUM(BL7/29)</f>
        <v>8</v>
      </c>
      <c r="BM26" s="6">
        <f>SUM(BM7/28)</f>
        <v>8.1</v>
      </c>
      <c r="BN26" s="6">
        <f>SUM(BN7/28)</f>
        <v>9.4</v>
      </c>
      <c r="BO26" s="6">
        <f>SUM(BO7/28)</f>
        <v>6.5</v>
      </c>
      <c r="BP26" s="6">
        <f>SUM(BP7/29)</f>
        <v>8.0827586206896562</v>
      </c>
      <c r="BQ26" s="6">
        <f>SUM(BQ7/28)</f>
        <v>7.1285714285714281</v>
      </c>
      <c r="BR26" s="6">
        <f>SUM(BR7/28)</f>
        <v>8.7214285714285715</v>
      </c>
      <c r="BS26" s="6">
        <f>SUM(BS7/28)</f>
        <v>8.2678571428571423</v>
      </c>
      <c r="BT26" s="6">
        <f>SUM(BT7/29)</f>
        <v>6.9931034482758623</v>
      </c>
      <c r="BU26" s="6">
        <f>SUM(BU7/28)</f>
        <v>7.9714285714285706</v>
      </c>
      <c r="BV26" s="6">
        <f>SUM(BV7/28)</f>
        <v>8.0714285714285712</v>
      </c>
      <c r="BW26" s="6">
        <f>SUM(BW7/28)</f>
        <v>9.5607142857142851</v>
      </c>
      <c r="BX26" s="6">
        <f>SUM(BX7/29)</f>
        <v>5.9655172413793105</v>
      </c>
      <c r="BY26" s="6">
        <f t="shared" ref="BY26:CK26" si="15">SUM(BY7/28)</f>
        <v>8.4821428571428577</v>
      </c>
      <c r="BZ26" s="6">
        <f t="shared" si="15"/>
        <v>8.9321428571428569</v>
      </c>
      <c r="CA26" s="6">
        <f t="shared" si="15"/>
        <v>7.5785714285714283</v>
      </c>
      <c r="CB26" s="6">
        <f>SUM(CB7/29)</f>
        <v>8.2172413793103445</v>
      </c>
      <c r="CC26" s="6">
        <f t="shared" si="15"/>
        <v>6.1892857142857149</v>
      </c>
      <c r="CD26" s="6">
        <f t="shared" si="15"/>
        <v>7.6892857142857149</v>
      </c>
      <c r="CE26" s="6">
        <f t="shared" si="15"/>
        <v>8.0071428571428562</v>
      </c>
      <c r="CF26" s="6">
        <f t="shared" si="15"/>
        <v>4.7714285714285714</v>
      </c>
      <c r="CG26" s="6">
        <f t="shared" si="15"/>
        <v>10.396428571428572</v>
      </c>
      <c r="CH26" s="6">
        <f t="shared" si="15"/>
        <v>8.6214285714285719</v>
      </c>
      <c r="CI26" s="6">
        <f t="shared" si="15"/>
        <v>9.4321428571428587</v>
      </c>
      <c r="CJ26" s="6">
        <f>SUM(CJ7/29)</f>
        <v>9.9758620689655171</v>
      </c>
      <c r="CK26" s="6">
        <f t="shared" si="15"/>
        <v>8.7964285714285726</v>
      </c>
      <c r="CL26" s="6">
        <f t="shared" ref="CL26:CL36" si="16">AVERAGE(BF26:CJ26)</f>
        <v>8.0441403146353085</v>
      </c>
      <c r="CN26" s="22"/>
      <c r="CO26" s="6"/>
      <c r="CS26">
        <v>1976</v>
      </c>
      <c r="CT26">
        <v>2545.3999999999996</v>
      </c>
      <c r="CV26">
        <v>1975</v>
      </c>
      <c r="CW26">
        <v>2528.5</v>
      </c>
      <c r="CY26">
        <v>1949</v>
      </c>
      <c r="CZ26">
        <v>1428.4</v>
      </c>
      <c r="DB26">
        <v>1957</v>
      </c>
      <c r="DC26">
        <v>2036.6</v>
      </c>
      <c r="DE26">
        <v>1975</v>
      </c>
      <c r="DF26">
        <v>2275.4</v>
      </c>
      <c r="DH26">
        <v>1964</v>
      </c>
      <c r="DI26">
        <v>942</v>
      </c>
    </row>
    <row r="27" spans="1:113" ht="12.75">
      <c r="A27" s="5" t="s">
        <v>4</v>
      </c>
      <c r="B27" s="6">
        <f>SUM(B8/31)</f>
        <v>8.8451612903225811</v>
      </c>
      <c r="C27" s="6">
        <f t="shared" ref="C27:BE27" si="17">SUM(C8/31)</f>
        <v>6.435483870967742</v>
      </c>
      <c r="D27" s="6">
        <f t="shared" si="17"/>
        <v>5.5677419354838706</v>
      </c>
      <c r="E27" s="6">
        <f t="shared" si="17"/>
        <v>8.6967741935483875</v>
      </c>
      <c r="F27" s="6">
        <f t="shared" si="17"/>
        <v>7.0677419354838706</v>
      </c>
      <c r="G27" s="6">
        <f t="shared" si="17"/>
        <v>5.9741935483870963</v>
      </c>
      <c r="H27" s="6">
        <f t="shared" si="17"/>
        <v>7.290322580645161</v>
      </c>
      <c r="I27" s="6">
        <f t="shared" si="17"/>
        <v>7.0161290322580649</v>
      </c>
      <c r="J27" s="6">
        <f t="shared" si="17"/>
        <v>7.0709677419354833</v>
      </c>
      <c r="K27" s="6">
        <f t="shared" si="17"/>
        <v>7.3483870967741938</v>
      </c>
      <c r="L27" s="6">
        <f t="shared" si="17"/>
        <v>8.0774193548387103</v>
      </c>
      <c r="M27" s="6">
        <f t="shared" si="17"/>
        <v>6.774193548387097</v>
      </c>
      <c r="N27" s="6">
        <f t="shared" si="17"/>
        <v>5.5483870967741939</v>
      </c>
      <c r="O27" s="6">
        <f t="shared" si="17"/>
        <v>8.1032258064516132</v>
      </c>
      <c r="P27" s="6">
        <f t="shared" si="17"/>
        <v>5.4451612903225808</v>
      </c>
      <c r="Q27" s="6">
        <f t="shared" si="17"/>
        <v>8.5451612903225804</v>
      </c>
      <c r="R27" s="6">
        <f t="shared" si="17"/>
        <v>6.4806451612903224</v>
      </c>
      <c r="S27" s="6">
        <f t="shared" si="17"/>
        <v>7.580645161290323</v>
      </c>
      <c r="T27" s="6">
        <f t="shared" si="17"/>
        <v>8.4903225806451612</v>
      </c>
      <c r="U27" s="6">
        <f t="shared" si="17"/>
        <v>8.4064516129032274</v>
      </c>
      <c r="V27" s="6">
        <f t="shared" si="17"/>
        <v>7.4161290322580644</v>
      </c>
      <c r="W27" s="6">
        <f t="shared" si="17"/>
        <v>7.8129032258064512</v>
      </c>
      <c r="X27" s="6">
        <f t="shared" si="17"/>
        <v>7.2645161290322573</v>
      </c>
      <c r="Y27" s="6">
        <f t="shared" si="17"/>
        <v>7.467741935483871</v>
      </c>
      <c r="Z27" s="6">
        <f t="shared" si="17"/>
        <v>6.4225806451612906</v>
      </c>
      <c r="AA27" s="6">
        <f t="shared" si="17"/>
        <v>6.564516129032258</v>
      </c>
      <c r="AB27" s="6">
        <f t="shared" si="17"/>
        <v>6.4548387096774196</v>
      </c>
      <c r="AC27" s="6">
        <f t="shared" si="17"/>
        <v>6.4387096774193546</v>
      </c>
      <c r="AD27" s="6">
        <f t="shared" si="17"/>
        <v>6.4645161290322584</v>
      </c>
      <c r="AE27" s="6">
        <f t="shared" si="17"/>
        <v>6.4387096774193546</v>
      </c>
      <c r="AF27" s="6">
        <f t="shared" si="17"/>
        <v>4.7387096774193553</v>
      </c>
      <c r="AG27" s="6">
        <f t="shared" si="17"/>
        <v>6.8741935483870966</v>
      </c>
      <c r="AH27" s="6">
        <f t="shared" si="17"/>
        <v>6.354838709677419</v>
      </c>
      <c r="AI27" s="6">
        <f t="shared" si="17"/>
        <v>6.7322580645161283</v>
      </c>
      <c r="AJ27" s="6">
        <f t="shared" si="17"/>
        <v>7.1161290322580646</v>
      </c>
      <c r="AK27" s="6">
        <f t="shared" si="17"/>
        <v>5.709677419354839</v>
      </c>
      <c r="AL27" s="6">
        <f t="shared" si="17"/>
        <v>7.4709677419354836</v>
      </c>
      <c r="AM27" s="6">
        <f t="shared" si="17"/>
        <v>5.8645161290322587</v>
      </c>
      <c r="AN27" s="6">
        <f t="shared" si="17"/>
        <v>7.6903225806451614</v>
      </c>
      <c r="AO27" s="6">
        <f t="shared" si="17"/>
        <v>9.064516129032258</v>
      </c>
      <c r="AP27" s="6">
        <f t="shared" si="17"/>
        <v>5.9064516129032256</v>
      </c>
      <c r="AQ27" s="6">
        <f t="shared" si="17"/>
        <v>6.8483870967741938</v>
      </c>
      <c r="AR27" s="6">
        <f t="shared" si="17"/>
        <v>7.0516129032258066</v>
      </c>
      <c r="AS27" s="6">
        <f t="shared" si="17"/>
        <v>6.2129032258064516</v>
      </c>
      <c r="AT27" s="6">
        <f t="shared" si="17"/>
        <v>8.2774193548387096</v>
      </c>
      <c r="AU27" s="6">
        <f t="shared" si="17"/>
        <v>6.4483870967741934</v>
      </c>
      <c r="AV27" s="6">
        <f t="shared" si="17"/>
        <v>7.3161290322580648</v>
      </c>
      <c r="AW27" s="6">
        <f t="shared" si="17"/>
        <v>6.6419354838709683</v>
      </c>
      <c r="AX27" s="6">
        <f t="shared" si="17"/>
        <v>8.0838709677419356</v>
      </c>
      <c r="AY27" s="6">
        <f t="shared" si="17"/>
        <v>4.8193548387096774</v>
      </c>
      <c r="AZ27" s="6">
        <f t="shared" si="17"/>
        <v>4.7322580645161283</v>
      </c>
      <c r="BA27" s="6">
        <f t="shared" si="17"/>
        <v>6.2774193548387096</v>
      </c>
      <c r="BB27" s="6">
        <f t="shared" si="17"/>
        <v>6.8612903225806452</v>
      </c>
      <c r="BC27" s="6">
        <f t="shared" si="17"/>
        <v>8.1</v>
      </c>
      <c r="BD27" s="6">
        <f t="shared" si="17"/>
        <v>4.7935483870967737</v>
      </c>
      <c r="BE27" s="6">
        <f t="shared" si="17"/>
        <v>7.129032258064516</v>
      </c>
      <c r="BF27" s="6">
        <f t="shared" ref="BF27:CK27" si="18">SUM(BF8/31)</f>
        <v>7.6</v>
      </c>
      <c r="BG27" s="6">
        <f t="shared" si="18"/>
        <v>5.919354838709677</v>
      </c>
      <c r="BH27" s="6">
        <f t="shared" si="18"/>
        <v>6.3806451612903228</v>
      </c>
      <c r="BI27" s="6">
        <f t="shared" si="18"/>
        <v>7.0903225806451617</v>
      </c>
      <c r="BJ27" s="6">
        <f t="shared" si="18"/>
        <v>8.1</v>
      </c>
      <c r="BK27" s="6">
        <f t="shared" si="18"/>
        <v>7</v>
      </c>
      <c r="BL27" s="6">
        <f t="shared" si="18"/>
        <v>6.5</v>
      </c>
      <c r="BM27" s="6">
        <f t="shared" si="18"/>
        <v>6.8000000000000007</v>
      </c>
      <c r="BN27" s="6">
        <f t="shared" si="18"/>
        <v>8.1999999999999993</v>
      </c>
      <c r="BO27" s="6">
        <f t="shared" si="18"/>
        <v>7.4</v>
      </c>
      <c r="BP27" s="6">
        <f t="shared" si="18"/>
        <v>7.5161290322580649</v>
      </c>
      <c r="BQ27" s="6">
        <f t="shared" si="18"/>
        <v>6.6161290322580646</v>
      </c>
      <c r="BR27" s="6">
        <f t="shared" si="18"/>
        <v>7.4870967741935486</v>
      </c>
      <c r="BS27" s="6">
        <f t="shared" si="18"/>
        <v>7.145161290322581</v>
      </c>
      <c r="BT27" s="6">
        <f t="shared" si="18"/>
        <v>7.9741935483870963</v>
      </c>
      <c r="BU27" s="6">
        <f t="shared" si="18"/>
        <v>8.3580645161290334</v>
      </c>
      <c r="BV27" s="6">
        <f t="shared" si="18"/>
        <v>8.5516129032258075</v>
      </c>
      <c r="BW27" s="6">
        <f t="shared" si="18"/>
        <v>8.193548387096774</v>
      </c>
      <c r="BX27" s="6">
        <f t="shared" si="18"/>
        <v>8.5967741935483879</v>
      </c>
      <c r="BY27" s="6">
        <f t="shared" si="18"/>
        <v>6.5451612903225804</v>
      </c>
      <c r="BZ27" s="6">
        <f t="shared" si="18"/>
        <v>6.2967741935483863</v>
      </c>
      <c r="CA27" s="6">
        <f t="shared" si="18"/>
        <v>8.3419354838709676</v>
      </c>
      <c r="CB27" s="6">
        <f t="shared" si="18"/>
        <v>7.4161290322580644</v>
      </c>
      <c r="CC27" s="6">
        <f t="shared" si="18"/>
        <v>7.7161290322580642</v>
      </c>
      <c r="CD27" s="6">
        <f t="shared" si="18"/>
        <v>8.5129032258064505</v>
      </c>
      <c r="CE27" s="6">
        <f t="shared" si="18"/>
        <v>7.387096774193548</v>
      </c>
      <c r="CF27" s="6">
        <f t="shared" si="18"/>
        <v>6.209677419354839</v>
      </c>
      <c r="CG27" s="6">
        <f t="shared" si="18"/>
        <v>8.2258064516129039</v>
      </c>
      <c r="CH27" s="6">
        <f t="shared" si="18"/>
        <v>7.5096774193548388</v>
      </c>
      <c r="CI27" s="6">
        <f t="shared" si="18"/>
        <v>7.8774193548387093</v>
      </c>
      <c r="CJ27" s="6">
        <f t="shared" si="18"/>
        <v>7.8032258064516133</v>
      </c>
      <c r="CK27" s="6">
        <f t="shared" si="18"/>
        <v>6.4741935483870963</v>
      </c>
      <c r="CL27" s="6">
        <f t="shared" si="16"/>
        <v>7.460353798126949</v>
      </c>
      <c r="CN27" s="5"/>
      <c r="CO27" s="6"/>
      <c r="CS27">
        <v>1941</v>
      </c>
      <c r="CT27">
        <v>2542.1999999999998</v>
      </c>
      <c r="CV27">
        <v>1969</v>
      </c>
      <c r="CW27">
        <v>2527.7999999999997</v>
      </c>
      <c r="CY27">
        <v>1968</v>
      </c>
      <c r="CZ27">
        <v>1427</v>
      </c>
      <c r="DB27">
        <v>1930</v>
      </c>
      <c r="DC27">
        <v>2036.5</v>
      </c>
      <c r="DE27">
        <v>1996</v>
      </c>
      <c r="DF27">
        <v>2273.9</v>
      </c>
      <c r="DH27">
        <v>1991</v>
      </c>
      <c r="DI27">
        <v>941.8</v>
      </c>
    </row>
    <row r="28" spans="1:113" ht="12.75">
      <c r="A28" s="5" t="s">
        <v>5</v>
      </c>
      <c r="B28" s="6">
        <f>SUM(B9/30)</f>
        <v>5.5933333333333337</v>
      </c>
      <c r="C28" s="6">
        <f t="shared" ref="C28:BE28" si="19">SUM(C9/30)</f>
        <v>4.8966666666666665</v>
      </c>
      <c r="D28" s="6">
        <f t="shared" si="19"/>
        <v>5.5133333333333336</v>
      </c>
      <c r="E28" s="6">
        <f t="shared" si="19"/>
        <v>6.3966666666666665</v>
      </c>
      <c r="F28" s="6">
        <f t="shared" si="19"/>
        <v>6.253333333333333</v>
      </c>
      <c r="G28" s="6">
        <f t="shared" si="19"/>
        <v>5.9899999999999993</v>
      </c>
      <c r="H28" s="6">
        <f t="shared" si="19"/>
        <v>6.3033333333333328</v>
      </c>
      <c r="I28" s="6">
        <f t="shared" si="19"/>
        <v>6.3466666666666667</v>
      </c>
      <c r="J28" s="6">
        <f t="shared" si="19"/>
        <v>3.07</v>
      </c>
      <c r="K28" s="6">
        <f t="shared" si="19"/>
        <v>6.4466666666666672</v>
      </c>
      <c r="L28" s="6">
        <f t="shared" si="19"/>
        <v>6.0600000000000005</v>
      </c>
      <c r="M28" s="6">
        <f t="shared" si="19"/>
        <v>7.3</v>
      </c>
      <c r="N28" s="6">
        <f t="shared" si="19"/>
        <v>7.0366666666666662</v>
      </c>
      <c r="O28" s="6">
        <f t="shared" si="19"/>
        <v>7.4333333333333336</v>
      </c>
      <c r="P28" s="6">
        <f t="shared" si="19"/>
        <v>5.08</v>
      </c>
      <c r="Q28" s="6">
        <f t="shared" si="19"/>
        <v>6.0433333333333339</v>
      </c>
      <c r="R28" s="6">
        <f t="shared" si="19"/>
        <v>5.0766666666666671</v>
      </c>
      <c r="S28" s="6">
        <f t="shared" si="19"/>
        <v>6.1333333333333337</v>
      </c>
      <c r="T28" s="6">
        <f t="shared" si="19"/>
        <v>5.7933333333333339</v>
      </c>
      <c r="U28" s="6">
        <f t="shared" si="19"/>
        <v>7.1533333333333333</v>
      </c>
      <c r="V28" s="6">
        <f t="shared" si="19"/>
        <v>5.3733333333333331</v>
      </c>
      <c r="W28" s="6">
        <f t="shared" si="19"/>
        <v>6.25</v>
      </c>
      <c r="X28" s="6">
        <f t="shared" si="19"/>
        <v>6.9566666666666661</v>
      </c>
      <c r="Y28" s="6">
        <f t="shared" si="19"/>
        <v>5.7666666666666666</v>
      </c>
      <c r="Z28" s="6">
        <f t="shared" si="19"/>
        <v>6.3633333333333333</v>
      </c>
      <c r="AA28" s="6">
        <f t="shared" si="19"/>
        <v>6.8033333333333328</v>
      </c>
      <c r="AB28" s="6">
        <f t="shared" si="19"/>
        <v>5.1100000000000003</v>
      </c>
      <c r="AC28" s="6">
        <f t="shared" si="19"/>
        <v>5.7633333333333336</v>
      </c>
      <c r="AD28" s="6">
        <f t="shared" si="19"/>
        <v>7.95</v>
      </c>
      <c r="AE28" s="6">
        <f t="shared" si="19"/>
        <v>6.9333333333333336</v>
      </c>
      <c r="AF28" s="6">
        <f t="shared" si="19"/>
        <v>6.02</v>
      </c>
      <c r="AG28" s="6">
        <f t="shared" si="19"/>
        <v>7.0733333333333333</v>
      </c>
      <c r="AH28" s="6">
        <f t="shared" si="19"/>
        <v>6.2133333333333338</v>
      </c>
      <c r="AI28" s="6">
        <f t="shared" si="19"/>
        <v>7.0433333333333339</v>
      </c>
      <c r="AJ28" s="6">
        <f t="shared" si="19"/>
        <v>6.9399999999999995</v>
      </c>
      <c r="AK28" s="6">
        <f t="shared" si="19"/>
        <v>6.62</v>
      </c>
      <c r="AL28" s="6">
        <f t="shared" si="19"/>
        <v>6.83</v>
      </c>
      <c r="AM28" s="6">
        <f t="shared" si="19"/>
        <v>6.2033333333333331</v>
      </c>
      <c r="AN28" s="6">
        <f t="shared" si="19"/>
        <v>5.7733333333333325</v>
      </c>
      <c r="AO28" s="6">
        <f t="shared" si="19"/>
        <v>6.7133333333333338</v>
      </c>
      <c r="AP28" s="6">
        <f t="shared" si="19"/>
        <v>6.8666666666666663</v>
      </c>
      <c r="AQ28" s="6">
        <f t="shared" si="19"/>
        <v>6.0533333333333328</v>
      </c>
      <c r="AR28" s="6">
        <f t="shared" si="19"/>
        <v>6.3733333333333331</v>
      </c>
      <c r="AS28" s="6">
        <f t="shared" si="19"/>
        <v>6.4666666666666668</v>
      </c>
      <c r="AT28" s="6">
        <f t="shared" si="19"/>
        <v>5.23</v>
      </c>
      <c r="AU28" s="6">
        <f t="shared" si="19"/>
        <v>7.1066666666666665</v>
      </c>
      <c r="AV28" s="6">
        <f t="shared" si="19"/>
        <v>6.88</v>
      </c>
      <c r="AW28" s="6">
        <f t="shared" si="19"/>
        <v>7.13</v>
      </c>
      <c r="AX28" s="6">
        <f t="shared" si="19"/>
        <v>4.0533333333333328</v>
      </c>
      <c r="AY28" s="6">
        <f t="shared" si="19"/>
        <v>6.0766666666666671</v>
      </c>
      <c r="AZ28" s="6">
        <f t="shared" si="19"/>
        <v>5.4333333333333336</v>
      </c>
      <c r="BA28" s="6">
        <f t="shared" si="19"/>
        <v>6.45</v>
      </c>
      <c r="BB28" s="6">
        <f t="shared" si="19"/>
        <v>4.8666666666666663</v>
      </c>
      <c r="BC28" s="6">
        <f t="shared" si="19"/>
        <v>5.3833333333333337</v>
      </c>
      <c r="BD28" s="6">
        <f t="shared" si="19"/>
        <v>6.89</v>
      </c>
      <c r="BE28" s="6">
        <f t="shared" si="19"/>
        <v>6.39</v>
      </c>
      <c r="BF28" s="6">
        <f t="shared" ref="BF28:CK28" si="20">SUM(BF9/30)</f>
        <v>8</v>
      </c>
      <c r="BG28" s="6">
        <f t="shared" si="20"/>
        <v>6.3</v>
      </c>
      <c r="BH28" s="6">
        <f t="shared" si="20"/>
        <v>7.2</v>
      </c>
      <c r="BI28" s="6">
        <f t="shared" si="20"/>
        <v>7.48</v>
      </c>
      <c r="BJ28" s="6">
        <f t="shared" si="20"/>
        <v>5.27</v>
      </c>
      <c r="BK28" s="6">
        <f t="shared" si="20"/>
        <v>6.5</v>
      </c>
      <c r="BL28" s="6">
        <f t="shared" si="20"/>
        <v>6.7</v>
      </c>
      <c r="BM28" s="6">
        <f t="shared" si="20"/>
        <v>5.8</v>
      </c>
      <c r="BN28" s="6">
        <f t="shared" si="20"/>
        <v>7.9</v>
      </c>
      <c r="BO28" s="6">
        <f t="shared" si="20"/>
        <v>3.9</v>
      </c>
      <c r="BP28" s="6">
        <f t="shared" si="20"/>
        <v>6.6166666666666663</v>
      </c>
      <c r="BQ28" s="6">
        <f t="shared" si="20"/>
        <v>6.3966666666666665</v>
      </c>
      <c r="BR28" s="6">
        <f t="shared" si="20"/>
        <v>6.7366666666666664</v>
      </c>
      <c r="BS28" s="6">
        <f t="shared" si="20"/>
        <v>6.3266666666666671</v>
      </c>
      <c r="BT28" s="6">
        <f t="shared" si="20"/>
        <v>5.87</v>
      </c>
      <c r="BU28" s="6">
        <f t="shared" si="20"/>
        <v>6.9933333333333341</v>
      </c>
      <c r="BV28" s="6">
        <f t="shared" si="20"/>
        <v>5.8566666666666665</v>
      </c>
      <c r="BW28" s="6">
        <f t="shared" si="20"/>
        <v>6.0766666666666671</v>
      </c>
      <c r="BX28" s="6">
        <f t="shared" si="20"/>
        <v>6.3533333333333335</v>
      </c>
      <c r="BY28" s="6">
        <f t="shared" si="20"/>
        <v>7.09</v>
      </c>
      <c r="BZ28" s="6">
        <f t="shared" si="20"/>
        <v>5.92</v>
      </c>
      <c r="CA28" s="6">
        <f t="shared" si="20"/>
        <v>6.54</v>
      </c>
      <c r="CB28" s="6">
        <f t="shared" si="20"/>
        <v>5.9300000000000006</v>
      </c>
      <c r="CC28" s="6">
        <f t="shared" si="20"/>
        <v>6.4233333333333329</v>
      </c>
      <c r="CD28" s="6">
        <f t="shared" si="20"/>
        <v>7.1066666666666665</v>
      </c>
      <c r="CE28" s="6">
        <f t="shared" si="20"/>
        <v>5.3266666666666671</v>
      </c>
      <c r="CF28" s="6">
        <f t="shared" si="20"/>
        <v>7.62</v>
      </c>
      <c r="CG28" s="6">
        <f t="shared" si="20"/>
        <v>5.1066666666666665</v>
      </c>
      <c r="CH28" s="6">
        <f t="shared" si="20"/>
        <v>4.1233333333333331</v>
      </c>
      <c r="CI28" s="6">
        <f t="shared" si="20"/>
        <v>5.416666666666667</v>
      </c>
      <c r="CJ28" s="6">
        <f t="shared" si="20"/>
        <v>7.9433333333333334</v>
      </c>
      <c r="CK28" s="6">
        <f t="shared" si="20"/>
        <v>5.64</v>
      </c>
      <c r="CL28" s="6">
        <f t="shared" si="16"/>
        <v>6.3491397849462352</v>
      </c>
      <c r="CN28" s="5"/>
      <c r="CO28" s="17"/>
      <c r="CS28">
        <v>1934</v>
      </c>
      <c r="CT28">
        <v>2540.1</v>
      </c>
      <c r="CV28">
        <v>2014</v>
      </c>
      <c r="CW28">
        <v>2527.5</v>
      </c>
      <c r="CY28">
        <v>1967</v>
      </c>
      <c r="CZ28">
        <v>1425</v>
      </c>
      <c r="DB28">
        <v>1950</v>
      </c>
      <c r="DC28">
        <v>2036.3999999999996</v>
      </c>
      <c r="DE28">
        <v>2002</v>
      </c>
      <c r="DF28">
        <v>2272.8000000000002</v>
      </c>
      <c r="DH28">
        <v>2008</v>
      </c>
      <c r="DI28">
        <v>936.7</v>
      </c>
    </row>
    <row r="29" spans="1:113" ht="12.75">
      <c r="A29" s="5" t="s">
        <v>6</v>
      </c>
      <c r="B29" s="6">
        <f>SUM(B10/31)</f>
        <v>7.1032258064516123</v>
      </c>
      <c r="C29" s="6">
        <f t="shared" ref="C29:BE29" si="21">SUM(C10/31)</f>
        <v>7.0838709677419356</v>
      </c>
      <c r="D29" s="6">
        <f t="shared" si="21"/>
        <v>6.1193548387096772</v>
      </c>
      <c r="E29" s="6">
        <f t="shared" si="21"/>
        <v>5.0677419354838706</v>
      </c>
      <c r="F29" s="6">
        <f t="shared" si="21"/>
        <v>4.9870967741935486</v>
      </c>
      <c r="G29" s="6">
        <f t="shared" si="21"/>
        <v>4.9838709677419351</v>
      </c>
      <c r="H29" s="6">
        <f t="shared" si="21"/>
        <v>6.0451612903225804</v>
      </c>
      <c r="I29" s="6">
        <f t="shared" si="21"/>
        <v>4.758064516129032</v>
      </c>
      <c r="J29" s="6">
        <f t="shared" si="21"/>
        <v>6.3806451612903228</v>
      </c>
      <c r="K29" s="6">
        <f t="shared" si="21"/>
        <v>5.4322580645161294</v>
      </c>
      <c r="L29" s="6">
        <f t="shared" si="21"/>
        <v>4.758064516129032</v>
      </c>
      <c r="M29" s="6">
        <f t="shared" si="21"/>
        <v>6.5225806451612902</v>
      </c>
      <c r="N29" s="6">
        <f t="shared" si="21"/>
        <v>3.9935483870967743</v>
      </c>
      <c r="O29" s="6">
        <f t="shared" si="21"/>
        <v>5.2806451612903222</v>
      </c>
      <c r="P29" s="6">
        <f t="shared" si="21"/>
        <v>6.0483870967741939</v>
      </c>
      <c r="Q29" s="6">
        <f t="shared" si="21"/>
        <v>4.7645161290322573</v>
      </c>
      <c r="R29" s="6">
        <f t="shared" si="21"/>
        <v>4.8903225806451607</v>
      </c>
      <c r="S29" s="6">
        <f t="shared" si="21"/>
        <v>6.5096774193548388</v>
      </c>
      <c r="T29" s="6">
        <f t="shared" si="21"/>
        <v>5.193548387096774</v>
      </c>
      <c r="U29" s="6">
        <f t="shared" si="21"/>
        <v>4.887096774193548</v>
      </c>
      <c r="V29" s="6">
        <f t="shared" si="21"/>
        <v>4.629032258064516</v>
      </c>
      <c r="W29" s="6">
        <f t="shared" si="21"/>
        <v>5.596774193548387</v>
      </c>
      <c r="X29" s="6">
        <f t="shared" si="21"/>
        <v>5.6709677419354838</v>
      </c>
      <c r="Y29" s="6">
        <f t="shared" si="21"/>
        <v>4.0709677419354842</v>
      </c>
      <c r="Z29" s="6">
        <f t="shared" si="21"/>
        <v>5.2290322580645157</v>
      </c>
      <c r="AA29" s="6">
        <f t="shared" si="21"/>
        <v>5.2483870967741932</v>
      </c>
      <c r="AB29" s="6">
        <f t="shared" si="21"/>
        <v>3.7838709677419353</v>
      </c>
      <c r="AC29" s="6">
        <f t="shared" si="21"/>
        <v>4.967741935483871</v>
      </c>
      <c r="AD29" s="6">
        <f t="shared" si="21"/>
        <v>5.2516129032258068</v>
      </c>
      <c r="AE29" s="6">
        <f t="shared" si="21"/>
        <v>6.0870967741935482</v>
      </c>
      <c r="AF29" s="6">
        <f t="shared" si="21"/>
        <v>5.1258064516129034</v>
      </c>
      <c r="AG29" s="6">
        <f t="shared" si="21"/>
        <v>5.7677419354838717</v>
      </c>
      <c r="AH29" s="6">
        <f t="shared" si="21"/>
        <v>4.9709677419354836</v>
      </c>
      <c r="AI29" s="6">
        <f t="shared" si="21"/>
        <v>6.0838709677419356</v>
      </c>
      <c r="AJ29" s="6">
        <f t="shared" si="21"/>
        <v>5.3258064516129027</v>
      </c>
      <c r="AK29" s="6">
        <f t="shared" si="21"/>
        <v>5.6225806451612907</v>
      </c>
      <c r="AL29" s="6">
        <f t="shared" si="21"/>
        <v>5.5709677419354833</v>
      </c>
      <c r="AM29" s="6">
        <f t="shared" si="21"/>
        <v>5.8838709677419354</v>
      </c>
      <c r="AN29" s="6">
        <f t="shared" si="21"/>
        <v>4.9161290322580644</v>
      </c>
      <c r="AO29" s="6">
        <f t="shared" si="21"/>
        <v>3.7</v>
      </c>
      <c r="AP29" s="6">
        <f t="shared" si="21"/>
        <v>6.0677419354838706</v>
      </c>
      <c r="AQ29" s="6">
        <f t="shared" si="21"/>
        <v>4.4129032258064518</v>
      </c>
      <c r="AR29" s="6">
        <f t="shared" si="21"/>
        <v>6.2774193548387096</v>
      </c>
      <c r="AS29" s="6">
        <f t="shared" si="21"/>
        <v>5.2483870967741932</v>
      </c>
      <c r="AT29" s="6">
        <f t="shared" si="21"/>
        <v>5.903225806451613</v>
      </c>
      <c r="AU29" s="6">
        <f t="shared" si="21"/>
        <v>5.9064516129032256</v>
      </c>
      <c r="AV29" s="6">
        <f t="shared" si="21"/>
        <v>6.6967741935483867</v>
      </c>
      <c r="AW29" s="6">
        <f t="shared" si="21"/>
        <v>6.3903225806451607</v>
      </c>
      <c r="AX29" s="6">
        <f t="shared" si="21"/>
        <v>4.6903225806451614</v>
      </c>
      <c r="AY29" s="6">
        <f t="shared" si="21"/>
        <v>4.3032258064516133</v>
      </c>
      <c r="AZ29" s="6">
        <f t="shared" si="21"/>
        <v>5.2225806451612904</v>
      </c>
      <c r="BA29" s="6">
        <f t="shared" si="21"/>
        <v>4.7935483870967737</v>
      </c>
      <c r="BB29" s="6">
        <f t="shared" si="21"/>
        <v>5.870967741935484</v>
      </c>
      <c r="BC29" s="6">
        <f t="shared" si="21"/>
        <v>5.3580645161290317</v>
      </c>
      <c r="BD29" s="6">
        <f t="shared" si="21"/>
        <v>5.8806451612903228</v>
      </c>
      <c r="BE29" s="6">
        <f t="shared" si="21"/>
        <v>4.3129032258064512</v>
      </c>
      <c r="BF29" s="6">
        <f t="shared" ref="BF29:CJ29" si="22">SUM(BF10/31)</f>
        <v>5.6</v>
      </c>
      <c r="BG29" s="6">
        <f t="shared" si="22"/>
        <v>5.0290322580645164</v>
      </c>
      <c r="BH29" s="6">
        <f t="shared" si="22"/>
        <v>5.6903225806451614</v>
      </c>
      <c r="BI29" s="6">
        <f t="shared" si="22"/>
        <v>4.2612903225806447</v>
      </c>
      <c r="BJ29" s="6">
        <f t="shared" si="22"/>
        <v>6.3000000000000007</v>
      </c>
      <c r="BK29" s="6">
        <f t="shared" si="22"/>
        <v>6.1</v>
      </c>
      <c r="BL29" s="6">
        <f t="shared" si="22"/>
        <v>5.0999999999999996</v>
      </c>
      <c r="BM29" s="6">
        <f t="shared" si="22"/>
        <v>5.6999999999999993</v>
      </c>
      <c r="BN29" s="6">
        <f t="shared" si="22"/>
        <v>6.6</v>
      </c>
      <c r="BO29" s="6">
        <f t="shared" si="22"/>
        <v>5.5</v>
      </c>
      <c r="BP29" s="6">
        <f t="shared" si="22"/>
        <v>6.2870967741935484</v>
      </c>
      <c r="BQ29" s="6">
        <f t="shared" si="22"/>
        <v>5.4774193548387098</v>
      </c>
      <c r="BR29" s="6">
        <f t="shared" si="22"/>
        <v>5.0193548387096776</v>
      </c>
      <c r="BS29" s="6">
        <f t="shared" si="22"/>
        <v>5.8838709677419354</v>
      </c>
      <c r="BT29" s="6">
        <f t="shared" si="22"/>
        <v>5.9967741935483874</v>
      </c>
      <c r="BU29" s="6">
        <f t="shared" si="22"/>
        <v>5.5193548387096776</v>
      </c>
      <c r="BV29" s="6">
        <f t="shared" si="22"/>
        <v>5.7387096774193553</v>
      </c>
      <c r="BW29" s="6">
        <f t="shared" si="22"/>
        <v>5.2677419354838717</v>
      </c>
      <c r="BX29" s="6">
        <f t="shared" si="22"/>
        <v>4.1741935483870973</v>
      </c>
      <c r="BY29" s="6">
        <f t="shared" si="22"/>
        <v>5.3903225806451607</v>
      </c>
      <c r="BZ29" s="6">
        <f t="shared" si="22"/>
        <v>5.5096774193548388</v>
      </c>
      <c r="CA29" s="6">
        <f t="shared" si="22"/>
        <v>6.4774193548387098</v>
      </c>
      <c r="CB29" s="6">
        <f t="shared" si="22"/>
        <v>6.4806451612903224</v>
      </c>
      <c r="CC29" s="6">
        <f t="shared" si="22"/>
        <v>5.4516129032258061</v>
      </c>
      <c r="CD29" s="6">
        <f t="shared" si="22"/>
        <v>3.8451612903225807</v>
      </c>
      <c r="CE29" s="6">
        <f t="shared" si="22"/>
        <v>5.2193548387096778</v>
      </c>
      <c r="CF29" s="6">
        <f t="shared" si="22"/>
        <v>5.9806451612903224</v>
      </c>
      <c r="CG29" s="6">
        <f t="shared" si="22"/>
        <v>5.887096774193548</v>
      </c>
      <c r="CH29" s="6">
        <f t="shared" si="22"/>
        <v>6.4225806451612906</v>
      </c>
      <c r="CI29" s="6">
        <f t="shared" si="22"/>
        <v>6.9064516129032256</v>
      </c>
      <c r="CJ29" s="6">
        <f t="shared" si="22"/>
        <v>5.4129032258064518</v>
      </c>
      <c r="CK29" s="6"/>
      <c r="CL29" s="6">
        <f t="shared" si="16"/>
        <v>5.6202913631633713</v>
      </c>
      <c r="CN29" s="5"/>
      <c r="CS29">
        <v>1969</v>
      </c>
      <c r="CT29">
        <v>2534.2999999999997</v>
      </c>
      <c r="CV29">
        <v>1951</v>
      </c>
      <c r="CW29">
        <v>2526.9</v>
      </c>
      <c r="CY29">
        <v>2006</v>
      </c>
      <c r="CZ29">
        <v>1423.9000000000003</v>
      </c>
      <c r="DB29">
        <v>1987</v>
      </c>
      <c r="DC29">
        <v>2034.8000000000002</v>
      </c>
      <c r="DE29">
        <v>1948</v>
      </c>
      <c r="DF29">
        <v>2269.4</v>
      </c>
      <c r="DH29">
        <v>1977</v>
      </c>
      <c r="DI29">
        <v>936</v>
      </c>
    </row>
    <row r="30" spans="1:113" ht="12.75">
      <c r="A30" s="5" t="s">
        <v>7</v>
      </c>
      <c r="B30" s="6">
        <f>SUM(B11/30)</f>
        <v>5.9466666666666672</v>
      </c>
      <c r="C30" s="6">
        <f t="shared" ref="C30:BE30" si="23">SUM(C11/30)</f>
        <v>5.1933333333333334</v>
      </c>
      <c r="D30" s="6">
        <f t="shared" si="23"/>
        <v>5.95</v>
      </c>
      <c r="E30" s="6">
        <f t="shared" si="23"/>
        <v>5.1633333333333331</v>
      </c>
      <c r="F30" s="6">
        <f t="shared" si="23"/>
        <v>4.0233333333333334</v>
      </c>
      <c r="G30" s="6">
        <f t="shared" si="23"/>
        <v>4.4933333333333341</v>
      </c>
      <c r="H30" s="6">
        <f t="shared" si="23"/>
        <v>5.4933333333333341</v>
      </c>
      <c r="I30" s="6">
        <f t="shared" si="23"/>
        <v>5.5699999999999994</v>
      </c>
      <c r="J30" s="6">
        <f t="shared" si="23"/>
        <v>4.5333333333333332</v>
      </c>
      <c r="K30" s="6">
        <f t="shared" si="23"/>
        <v>3.8433333333333333</v>
      </c>
      <c r="L30" s="6">
        <f t="shared" si="23"/>
        <v>6.2866666666666662</v>
      </c>
      <c r="M30" s="6">
        <f t="shared" si="23"/>
        <v>6.0266666666666673</v>
      </c>
      <c r="N30" s="6">
        <f t="shared" si="23"/>
        <v>6.0600000000000005</v>
      </c>
      <c r="O30" s="6">
        <f t="shared" si="23"/>
        <v>3.6933333333333334</v>
      </c>
      <c r="P30" s="6">
        <f t="shared" si="23"/>
        <v>5.9433333333333334</v>
      </c>
      <c r="Q30" s="6">
        <f t="shared" si="23"/>
        <v>5.45</v>
      </c>
      <c r="R30" s="6">
        <f t="shared" si="23"/>
        <v>3.7833333333333332</v>
      </c>
      <c r="S30" s="6">
        <f t="shared" si="23"/>
        <v>4.42</v>
      </c>
      <c r="T30" s="6">
        <f t="shared" si="23"/>
        <v>5.0199999999999996</v>
      </c>
      <c r="U30" s="6">
        <f t="shared" si="23"/>
        <v>5.03</v>
      </c>
      <c r="V30" s="6">
        <f t="shared" si="23"/>
        <v>5.37</v>
      </c>
      <c r="W30" s="6">
        <f t="shared" si="23"/>
        <v>5.9366666666666665</v>
      </c>
      <c r="X30" s="6">
        <f t="shared" si="23"/>
        <v>5.0966666666666667</v>
      </c>
      <c r="Y30" s="6">
        <f t="shared" si="23"/>
        <v>4.2666666666666666</v>
      </c>
      <c r="Z30" s="6">
        <f t="shared" si="23"/>
        <v>4.9766666666666675</v>
      </c>
      <c r="AA30" s="6">
        <f t="shared" si="23"/>
        <v>5.1466666666666665</v>
      </c>
      <c r="AB30" s="6">
        <f t="shared" si="23"/>
        <v>4.72</v>
      </c>
      <c r="AC30" s="6">
        <f t="shared" si="23"/>
        <v>5.1133333333333333</v>
      </c>
      <c r="AD30" s="6">
        <f t="shared" si="23"/>
        <v>6.7666666666666666</v>
      </c>
      <c r="AE30" s="6">
        <f t="shared" si="23"/>
        <v>6.84</v>
      </c>
      <c r="AF30" s="6">
        <f t="shared" si="23"/>
        <v>3.4633333333333334</v>
      </c>
      <c r="AG30" s="6">
        <f t="shared" si="23"/>
        <v>5.72</v>
      </c>
      <c r="AH30" s="6">
        <f t="shared" si="23"/>
        <v>6.0933333333333337</v>
      </c>
      <c r="AI30" s="6">
        <f t="shared" si="23"/>
        <v>5.0433333333333339</v>
      </c>
      <c r="AJ30" s="6">
        <f t="shared" si="23"/>
        <v>3.9166666666666665</v>
      </c>
      <c r="AK30" s="6">
        <f t="shared" si="23"/>
        <v>5.5633333333333335</v>
      </c>
      <c r="AL30" s="6">
        <f t="shared" si="23"/>
        <v>5.5100000000000007</v>
      </c>
      <c r="AM30" s="6">
        <f t="shared" si="23"/>
        <v>6.22</v>
      </c>
      <c r="AN30" s="6">
        <f t="shared" si="23"/>
        <v>3.7733333333333334</v>
      </c>
      <c r="AO30" s="6">
        <f t="shared" si="23"/>
        <v>5.96</v>
      </c>
      <c r="AP30" s="6">
        <f t="shared" si="23"/>
        <v>4.8666666666666663</v>
      </c>
      <c r="AQ30" s="6">
        <f t="shared" si="23"/>
        <v>4.7300000000000004</v>
      </c>
      <c r="AR30" s="6">
        <f t="shared" si="23"/>
        <v>6.53</v>
      </c>
      <c r="AS30" s="6">
        <f t="shared" si="23"/>
        <v>5.4533333333333331</v>
      </c>
      <c r="AT30" s="6">
        <f t="shared" si="23"/>
        <v>5.92</v>
      </c>
      <c r="AU30" s="6">
        <f t="shared" si="23"/>
        <v>6.0333333333333332</v>
      </c>
      <c r="AV30" s="6">
        <f t="shared" si="23"/>
        <v>4.9666666666666668</v>
      </c>
      <c r="AW30" s="6">
        <f t="shared" si="23"/>
        <v>3.8400000000000003</v>
      </c>
      <c r="AX30" s="6">
        <f t="shared" si="23"/>
        <v>3.3966666666666669</v>
      </c>
      <c r="AY30" s="6">
        <f t="shared" si="23"/>
        <v>4.4899999999999993</v>
      </c>
      <c r="AZ30" s="6">
        <f t="shared" si="23"/>
        <v>3.746666666666667</v>
      </c>
      <c r="BA30" s="6">
        <f t="shared" si="23"/>
        <v>3.06</v>
      </c>
      <c r="BB30" s="6">
        <f t="shared" si="23"/>
        <v>4.7866666666666662</v>
      </c>
      <c r="BC30" s="6">
        <f t="shared" si="23"/>
        <v>4.8066666666666666</v>
      </c>
      <c r="BD30" s="6">
        <f t="shared" si="23"/>
        <v>4.75</v>
      </c>
      <c r="BE30" s="6">
        <f t="shared" si="23"/>
        <v>3.5333333333333332</v>
      </c>
      <c r="BF30" s="6">
        <f t="shared" ref="BF30:CJ30" si="24">SUM(BF11/30)</f>
        <v>5.4</v>
      </c>
      <c r="BG30" s="6">
        <f t="shared" si="24"/>
        <v>4.8899999999999997</v>
      </c>
      <c r="BH30" s="6">
        <f t="shared" si="24"/>
        <v>4.8600000000000003</v>
      </c>
      <c r="BI30" s="6">
        <f t="shared" si="24"/>
        <v>4.75</v>
      </c>
      <c r="BJ30" s="6">
        <f t="shared" si="24"/>
        <v>4.9899999999999993</v>
      </c>
      <c r="BK30" s="6">
        <f t="shared" si="24"/>
        <v>5.3</v>
      </c>
      <c r="BL30" s="6">
        <f t="shared" si="24"/>
        <v>5.8</v>
      </c>
      <c r="BM30" s="6">
        <f t="shared" si="24"/>
        <v>4.5</v>
      </c>
      <c r="BN30" s="6">
        <f t="shared" si="24"/>
        <v>4.7</v>
      </c>
      <c r="BO30" s="6">
        <f t="shared" si="24"/>
        <v>4.8</v>
      </c>
      <c r="BP30" s="6">
        <f t="shared" si="24"/>
        <v>5.72</v>
      </c>
      <c r="BQ30" s="6">
        <f t="shared" si="24"/>
        <v>5.4266666666666667</v>
      </c>
      <c r="BR30" s="6">
        <f t="shared" si="24"/>
        <v>4.09</v>
      </c>
      <c r="BS30" s="6">
        <f t="shared" si="24"/>
        <v>5.9566666666666661</v>
      </c>
      <c r="BT30" s="6">
        <f t="shared" si="24"/>
        <v>4.72</v>
      </c>
      <c r="BU30" s="6">
        <f t="shared" si="24"/>
        <v>5.55</v>
      </c>
      <c r="BV30" s="6">
        <f t="shared" si="24"/>
        <v>4.1633333333333331</v>
      </c>
      <c r="BW30" s="6">
        <f t="shared" si="24"/>
        <v>5.746666666666667</v>
      </c>
      <c r="BX30" s="6">
        <f t="shared" si="24"/>
        <v>4.8833333333333337</v>
      </c>
      <c r="BY30" s="6">
        <f t="shared" si="24"/>
        <v>4.6766666666666667</v>
      </c>
      <c r="BZ30" s="6">
        <f t="shared" si="24"/>
        <v>5.4066666666666663</v>
      </c>
      <c r="CA30" s="6">
        <f t="shared" si="24"/>
        <v>5.1433333333333335</v>
      </c>
      <c r="CB30" s="6">
        <f t="shared" si="24"/>
        <v>6.1033333333333335</v>
      </c>
      <c r="CC30" s="6">
        <f t="shared" si="24"/>
        <v>5.3766666666666669</v>
      </c>
      <c r="CD30" s="6">
        <f t="shared" si="24"/>
        <v>3.94</v>
      </c>
      <c r="CE30" s="6">
        <f t="shared" si="24"/>
        <v>4.28</v>
      </c>
      <c r="CF30" s="6">
        <f t="shared" si="24"/>
        <v>5.7966666666666669</v>
      </c>
      <c r="CG30" s="6">
        <f t="shared" si="24"/>
        <v>3.7066666666666666</v>
      </c>
      <c r="CH30" s="6">
        <f t="shared" si="24"/>
        <v>4.4466666666666672</v>
      </c>
      <c r="CI30" s="6">
        <f t="shared" si="24"/>
        <v>5.8033333333333328</v>
      </c>
      <c r="CJ30" s="6">
        <f t="shared" si="24"/>
        <v>5.1133333333333333</v>
      </c>
      <c r="CK30" s="6"/>
      <c r="CL30" s="6">
        <f t="shared" si="16"/>
        <v>5.0335483870967739</v>
      </c>
      <c r="CS30">
        <v>2013</v>
      </c>
      <c r="CT30">
        <v>2532.6999999999994</v>
      </c>
      <c r="CV30">
        <v>1940</v>
      </c>
      <c r="CW30">
        <v>2525.6</v>
      </c>
      <c r="CY30">
        <v>1952</v>
      </c>
      <c r="CZ30">
        <v>1422</v>
      </c>
      <c r="DB30">
        <v>1940</v>
      </c>
      <c r="DC30">
        <v>2034.1</v>
      </c>
      <c r="DE30">
        <v>2008</v>
      </c>
      <c r="DF30">
        <v>2268.6999999999998</v>
      </c>
      <c r="DH30">
        <v>1930</v>
      </c>
      <c r="DI30">
        <v>932.09999999999991</v>
      </c>
    </row>
    <row r="31" spans="1:113" ht="12.75">
      <c r="A31" s="5" t="s">
        <v>8</v>
      </c>
      <c r="B31" s="6">
        <f>SUM(B12/31)</f>
        <v>5.6677419354838703</v>
      </c>
      <c r="C31" s="6">
        <f t="shared" ref="C31:BE31" si="25">SUM(C12/31)</f>
        <v>4.919354838709677</v>
      </c>
      <c r="D31" s="6">
        <f t="shared" si="25"/>
        <v>6.0096774193548388</v>
      </c>
      <c r="E31" s="6">
        <f t="shared" si="25"/>
        <v>4.5161290322580649</v>
      </c>
      <c r="F31" s="6">
        <f t="shared" si="25"/>
        <v>6.3193548387096774</v>
      </c>
      <c r="G31" s="6">
        <f t="shared" si="25"/>
        <v>4.6322580645161286</v>
      </c>
      <c r="H31" s="6">
        <f t="shared" si="25"/>
        <v>4.8161290322580648</v>
      </c>
      <c r="I31" s="6">
        <f t="shared" si="25"/>
        <v>5.2870967741935484</v>
      </c>
      <c r="J31" s="6">
        <f t="shared" si="25"/>
        <v>4.4161290322580644</v>
      </c>
      <c r="K31" s="6">
        <f t="shared" si="25"/>
        <v>5.096774193548387</v>
      </c>
      <c r="L31" s="6">
        <f t="shared" si="25"/>
        <v>5.0838709677419356</v>
      </c>
      <c r="M31" s="6">
        <f t="shared" si="25"/>
        <v>4.9870967741935486</v>
      </c>
      <c r="N31" s="6">
        <f t="shared" si="25"/>
        <v>4.6193548387096772</v>
      </c>
      <c r="O31" s="6">
        <f t="shared" si="25"/>
        <v>4.806451612903226</v>
      </c>
      <c r="P31" s="6">
        <f t="shared" si="25"/>
        <v>4.3322580645161297</v>
      </c>
      <c r="Q31" s="6">
        <f t="shared" si="25"/>
        <v>5.580645161290323</v>
      </c>
      <c r="R31" s="6">
        <f t="shared" si="25"/>
        <v>4.1516129032258062</v>
      </c>
      <c r="S31" s="6">
        <f t="shared" si="25"/>
        <v>4.8290322580645162</v>
      </c>
      <c r="T31" s="6">
        <f t="shared" si="25"/>
        <v>4.6161290322580646</v>
      </c>
      <c r="U31" s="6">
        <f t="shared" si="25"/>
        <v>5.0580645161290327</v>
      </c>
      <c r="V31" s="6">
        <f t="shared" si="25"/>
        <v>6.032258064516129</v>
      </c>
      <c r="W31" s="6">
        <f t="shared" si="25"/>
        <v>5.3806451612903228</v>
      </c>
      <c r="X31" s="6">
        <f t="shared" si="25"/>
        <v>7.4451612903225808</v>
      </c>
      <c r="Y31" s="6">
        <f t="shared" si="25"/>
        <v>6.1709677419354838</v>
      </c>
      <c r="Z31" s="6">
        <f t="shared" si="25"/>
        <v>4.6064516129032258</v>
      </c>
      <c r="AA31" s="6">
        <f t="shared" si="25"/>
        <v>4.7064516129032263</v>
      </c>
      <c r="AB31" s="6">
        <f t="shared" si="25"/>
        <v>4.6387096774193548</v>
      </c>
      <c r="AC31" s="6">
        <f t="shared" si="25"/>
        <v>5.596774193548387</v>
      </c>
      <c r="AD31" s="6">
        <f t="shared" si="25"/>
        <v>4.258064516129032</v>
      </c>
      <c r="AE31" s="6">
        <f t="shared" si="25"/>
        <v>5.5903225806451617</v>
      </c>
      <c r="AF31" s="6">
        <f t="shared" si="25"/>
        <v>5.6645161290322577</v>
      </c>
      <c r="AG31" s="6">
        <f t="shared" si="25"/>
        <v>5.5290322580645164</v>
      </c>
      <c r="AH31" s="6">
        <f t="shared" si="25"/>
        <v>4.419354838709677</v>
      </c>
      <c r="AI31" s="6">
        <f t="shared" si="25"/>
        <v>3.9193548387096775</v>
      </c>
      <c r="AJ31" s="6">
        <f t="shared" si="25"/>
        <v>3.9161290322580649</v>
      </c>
      <c r="AK31" s="6">
        <f t="shared" si="25"/>
        <v>5.2161290322580642</v>
      </c>
      <c r="AL31" s="6">
        <f t="shared" si="25"/>
        <v>5.2677419354838717</v>
      </c>
      <c r="AM31" s="6">
        <f t="shared" si="25"/>
        <v>5.4645161290322584</v>
      </c>
      <c r="AN31" s="6">
        <f t="shared" si="25"/>
        <v>5.8322580645161297</v>
      </c>
      <c r="AO31" s="6">
        <f t="shared" si="25"/>
        <v>5.4064516129032256</v>
      </c>
      <c r="AP31" s="6">
        <f t="shared" si="25"/>
        <v>5.3096774193548386</v>
      </c>
      <c r="AQ31" s="6">
        <f t="shared" si="25"/>
        <v>4.9387096774193546</v>
      </c>
      <c r="AR31" s="6">
        <f t="shared" si="25"/>
        <v>5.6096774193548393</v>
      </c>
      <c r="AS31" s="6">
        <f t="shared" si="25"/>
        <v>6.1483870967741936</v>
      </c>
      <c r="AT31" s="6">
        <f t="shared" si="25"/>
        <v>3.9451612903225803</v>
      </c>
      <c r="AU31" s="6">
        <f t="shared" si="25"/>
        <v>6.3580645161290317</v>
      </c>
      <c r="AV31" s="6">
        <f t="shared" si="25"/>
        <v>5.3806451612903228</v>
      </c>
      <c r="AW31" s="6">
        <f t="shared" si="25"/>
        <v>4.2451612903225806</v>
      </c>
      <c r="AX31" s="6">
        <f t="shared" si="25"/>
        <v>4.5774193548387094</v>
      </c>
      <c r="AY31" s="6">
        <f t="shared" si="25"/>
        <v>5.0193548387096776</v>
      </c>
      <c r="AZ31" s="6">
        <f t="shared" si="25"/>
        <v>5.3516129032258064</v>
      </c>
      <c r="BA31" s="6">
        <f t="shared" si="25"/>
        <v>4.8774193548387093</v>
      </c>
      <c r="BB31" s="6">
        <f t="shared" si="25"/>
        <v>5.6064516129032258</v>
      </c>
      <c r="BC31" s="6">
        <f t="shared" si="25"/>
        <v>4.7032258064516137</v>
      </c>
      <c r="BD31" s="6">
        <f t="shared" si="25"/>
        <v>4.2129032258064516</v>
      </c>
      <c r="BE31" s="6">
        <f t="shared" si="25"/>
        <v>4.6322580645161286</v>
      </c>
      <c r="BF31" s="6">
        <f t="shared" ref="BF31:CJ31" si="26">SUM(BF12/31)</f>
        <v>6.1548387096774198</v>
      </c>
      <c r="BG31" s="6">
        <f t="shared" si="26"/>
        <v>4.8290322580645162</v>
      </c>
      <c r="BH31" s="6">
        <f t="shared" si="26"/>
        <v>4.661290322580645</v>
      </c>
      <c r="BI31" s="6">
        <f t="shared" si="26"/>
        <v>6.3193548387096774</v>
      </c>
      <c r="BJ31" s="6">
        <f t="shared" si="26"/>
        <v>5.5</v>
      </c>
      <c r="BK31" s="6">
        <f t="shared" si="26"/>
        <v>5.6</v>
      </c>
      <c r="BL31" s="6">
        <f t="shared" si="26"/>
        <v>4</v>
      </c>
      <c r="BM31" s="6">
        <f t="shared" si="26"/>
        <v>5.5</v>
      </c>
      <c r="BN31" s="6">
        <f t="shared" si="26"/>
        <v>4.5</v>
      </c>
      <c r="BO31" s="6">
        <f t="shared" si="26"/>
        <v>5.8000000000000007</v>
      </c>
      <c r="BP31" s="6">
        <f t="shared" si="26"/>
        <v>3.693548387096774</v>
      </c>
      <c r="BQ31" s="6">
        <f t="shared" si="26"/>
        <v>6.6096774193548393</v>
      </c>
      <c r="BR31" s="6">
        <f t="shared" si="26"/>
        <v>5.6161290322580646</v>
      </c>
      <c r="BS31" s="6">
        <f t="shared" si="26"/>
        <v>4.9096774193548383</v>
      </c>
      <c r="BT31" s="6">
        <f t="shared" si="26"/>
        <v>4.4870967741935486</v>
      </c>
      <c r="BU31" s="6">
        <f t="shared" si="26"/>
        <v>5.7612903225806447</v>
      </c>
      <c r="BV31" s="6">
        <f t="shared" si="26"/>
        <v>4.7838709677419358</v>
      </c>
      <c r="BW31" s="6">
        <f t="shared" si="26"/>
        <v>6.145161290322581</v>
      </c>
      <c r="BX31" s="6">
        <f t="shared" si="26"/>
        <v>5.6838709677419352</v>
      </c>
      <c r="BY31" s="6">
        <f t="shared" si="26"/>
        <v>4.0870967741935482</v>
      </c>
      <c r="BZ31" s="6">
        <f t="shared" si="26"/>
        <v>5.7709677419354843</v>
      </c>
      <c r="CA31" s="6">
        <f t="shared" si="26"/>
        <v>4.032258064516129</v>
      </c>
      <c r="CB31" s="6">
        <f t="shared" si="26"/>
        <v>4.2645161290322573</v>
      </c>
      <c r="CC31" s="6">
        <f t="shared" si="26"/>
        <v>4.8774193548387093</v>
      </c>
      <c r="CD31" s="6">
        <f t="shared" si="26"/>
        <v>5.3129032258064512</v>
      </c>
      <c r="CE31" s="6">
        <f t="shared" si="26"/>
        <v>5.6806451612903226</v>
      </c>
      <c r="CF31" s="6">
        <f t="shared" si="26"/>
        <v>4.2290322580645157</v>
      </c>
      <c r="CG31" s="6">
        <f t="shared" si="26"/>
        <v>5.8516129032258064</v>
      </c>
      <c r="CH31" s="6">
        <f t="shared" si="26"/>
        <v>5.6</v>
      </c>
      <c r="CI31" s="6">
        <f t="shared" si="26"/>
        <v>6.4096774193548383</v>
      </c>
      <c r="CJ31" s="6">
        <f t="shared" si="26"/>
        <v>6.1580645161290324</v>
      </c>
      <c r="CK31" s="6"/>
      <c r="CL31" s="6">
        <f t="shared" si="16"/>
        <v>5.2525494276794991</v>
      </c>
      <c r="CN31" s="1"/>
      <c r="CS31">
        <v>1999</v>
      </c>
      <c r="CT31">
        <v>2526</v>
      </c>
      <c r="CV31">
        <v>1962</v>
      </c>
      <c r="CW31">
        <v>2517.3000000000002</v>
      </c>
      <c r="CY31">
        <v>1976</v>
      </c>
      <c r="CZ31">
        <v>1418.2</v>
      </c>
      <c r="DB31">
        <v>1951</v>
      </c>
      <c r="DC31">
        <v>2031.8</v>
      </c>
      <c r="DE31">
        <v>1951</v>
      </c>
      <c r="DF31">
        <v>2263.5</v>
      </c>
      <c r="DH31">
        <v>1986</v>
      </c>
      <c r="DI31">
        <v>932</v>
      </c>
    </row>
    <row r="32" spans="1:113" ht="12.75">
      <c r="A32" s="5" t="s">
        <v>9</v>
      </c>
      <c r="B32" s="6">
        <f>SUM(B13/31)</f>
        <v>4.5999999999999996</v>
      </c>
      <c r="C32" s="6">
        <f t="shared" ref="C32:BE32" si="27">SUM(C13/31)</f>
        <v>5.5935483870967744</v>
      </c>
      <c r="D32" s="6">
        <f t="shared" si="27"/>
        <v>7.0354838709677416</v>
      </c>
      <c r="E32" s="6">
        <f t="shared" si="27"/>
        <v>5.8451612903225802</v>
      </c>
      <c r="F32" s="6">
        <f t="shared" si="27"/>
        <v>5.7064516129032263</v>
      </c>
      <c r="G32" s="6">
        <f t="shared" si="27"/>
        <v>6.8354838709677423</v>
      </c>
      <c r="H32" s="6">
        <f t="shared" si="27"/>
        <v>5.806451612903226</v>
      </c>
      <c r="I32" s="6">
        <f t="shared" si="27"/>
        <v>4.9322580645161294</v>
      </c>
      <c r="J32" s="6">
        <f t="shared" si="27"/>
        <v>5.5290322580645164</v>
      </c>
      <c r="K32" s="6">
        <f t="shared" si="27"/>
        <v>5.5741935483870968</v>
      </c>
      <c r="L32" s="6">
        <f t="shared" si="27"/>
        <v>4.7387096774193553</v>
      </c>
      <c r="M32" s="6">
        <f t="shared" si="27"/>
        <v>4.1677419354838703</v>
      </c>
      <c r="N32" s="6">
        <f t="shared" si="27"/>
        <v>5.741935483870968</v>
      </c>
      <c r="O32" s="6">
        <f t="shared" si="27"/>
        <v>6.3193548387096774</v>
      </c>
      <c r="P32" s="6">
        <f t="shared" si="27"/>
        <v>5.1387096774193548</v>
      </c>
      <c r="Q32" s="6">
        <f t="shared" si="27"/>
        <v>4.7193548387096778</v>
      </c>
      <c r="R32" s="6">
        <f t="shared" si="27"/>
        <v>5.7677419354838717</v>
      </c>
      <c r="S32" s="6">
        <f t="shared" si="27"/>
        <v>5.758064516129032</v>
      </c>
      <c r="T32" s="6">
        <f t="shared" si="27"/>
        <v>6.709677419354839</v>
      </c>
      <c r="U32" s="6">
        <f t="shared" si="27"/>
        <v>6.1806451612903226</v>
      </c>
      <c r="V32" s="6">
        <f t="shared" si="27"/>
        <v>5.4870967741935486</v>
      </c>
      <c r="W32" s="6">
        <f t="shared" si="27"/>
        <v>5.4967741935483874</v>
      </c>
      <c r="X32" s="6">
        <f t="shared" si="27"/>
        <v>4.4935483870967747</v>
      </c>
      <c r="Y32" s="6">
        <f t="shared" si="27"/>
        <v>5.064516129032258</v>
      </c>
      <c r="Z32" s="6">
        <f t="shared" si="27"/>
        <v>5.7225806451612904</v>
      </c>
      <c r="AA32" s="6">
        <f t="shared" si="27"/>
        <v>4.7354838709677427</v>
      </c>
      <c r="AB32" s="6">
        <f t="shared" si="27"/>
        <v>6.4967741935483874</v>
      </c>
      <c r="AC32" s="6">
        <f t="shared" si="27"/>
        <v>5.0580645161290327</v>
      </c>
      <c r="AD32" s="6">
        <f t="shared" si="27"/>
        <v>6.4419354838709673</v>
      </c>
      <c r="AE32" s="6">
        <f t="shared" si="27"/>
        <v>6.596774193548387</v>
      </c>
      <c r="AF32" s="6">
        <f t="shared" si="27"/>
        <v>6.4935483870967747</v>
      </c>
      <c r="AG32" s="6">
        <f t="shared" si="27"/>
        <v>6.6064516129032258</v>
      </c>
      <c r="AH32" s="6">
        <f t="shared" si="27"/>
        <v>5.9516129032258061</v>
      </c>
      <c r="AI32" s="6">
        <f t="shared" si="27"/>
        <v>6.2032258064516137</v>
      </c>
      <c r="AJ32" s="6">
        <f t="shared" si="27"/>
        <v>5.9516129032258061</v>
      </c>
      <c r="AK32" s="6">
        <f t="shared" si="27"/>
        <v>5.5161290322580649</v>
      </c>
      <c r="AL32" s="6">
        <f t="shared" si="27"/>
        <v>5.5838709677419356</v>
      </c>
      <c r="AM32" s="6">
        <f t="shared" si="27"/>
        <v>4.9290322580645167</v>
      </c>
      <c r="AN32" s="6">
        <f t="shared" si="27"/>
        <v>5.5548387096774192</v>
      </c>
      <c r="AO32" s="6">
        <f t="shared" si="27"/>
        <v>6.1</v>
      </c>
      <c r="AP32" s="6">
        <f t="shared" si="27"/>
        <v>4.7967741935483863</v>
      </c>
      <c r="AQ32" s="6">
        <f t="shared" si="27"/>
        <v>5.629032258064516</v>
      </c>
      <c r="AR32" s="6">
        <f t="shared" si="27"/>
        <v>7.2838709677419358</v>
      </c>
      <c r="AS32" s="6">
        <f t="shared" si="27"/>
        <v>5.709677419354839</v>
      </c>
      <c r="AT32" s="6">
        <f t="shared" si="27"/>
        <v>5.4</v>
      </c>
      <c r="AU32" s="6">
        <f t="shared" si="27"/>
        <v>4.9000000000000004</v>
      </c>
      <c r="AV32" s="6">
        <f t="shared" si="27"/>
        <v>5.1225806451612907</v>
      </c>
      <c r="AW32" s="6">
        <f t="shared" si="27"/>
        <v>4.5064516129032253</v>
      </c>
      <c r="AX32" s="6">
        <f t="shared" si="27"/>
        <v>6.9225806451612906</v>
      </c>
      <c r="AY32" s="6">
        <f t="shared" si="27"/>
        <v>5.241935483870968</v>
      </c>
      <c r="AZ32" s="6">
        <f t="shared" si="27"/>
        <v>6.4419354838709673</v>
      </c>
      <c r="BA32" s="6">
        <f t="shared" si="27"/>
        <v>5.0548387096774192</v>
      </c>
      <c r="BB32" s="6">
        <f t="shared" si="27"/>
        <v>6.5548387096774192</v>
      </c>
      <c r="BC32" s="6">
        <f t="shared" si="27"/>
        <v>5.8322580645161297</v>
      </c>
      <c r="BD32" s="6">
        <f t="shared" si="27"/>
        <v>5.4064516129032256</v>
      </c>
      <c r="BE32" s="6">
        <f t="shared" si="27"/>
        <v>6.1419354838709683</v>
      </c>
      <c r="BF32" s="6">
        <f t="shared" ref="BF32:CJ32" si="28">SUM(BF13/31)</f>
        <v>5.8000000000000007</v>
      </c>
      <c r="BG32" s="6">
        <f t="shared" si="28"/>
        <v>6.3000000000000007</v>
      </c>
      <c r="BH32" s="6">
        <f t="shared" si="28"/>
        <v>5.7387096774193553</v>
      </c>
      <c r="BI32" s="6">
        <f t="shared" si="28"/>
        <v>4.9290322580645167</v>
      </c>
      <c r="BJ32" s="6">
        <f t="shared" si="28"/>
        <v>4.8000000000000007</v>
      </c>
      <c r="BK32" s="6">
        <f t="shared" si="28"/>
        <v>5.6</v>
      </c>
      <c r="BL32" s="6">
        <f t="shared" si="28"/>
        <v>5</v>
      </c>
      <c r="BM32" s="6">
        <f t="shared" si="28"/>
        <v>6.1999999999999993</v>
      </c>
      <c r="BN32" s="6">
        <f t="shared" si="28"/>
        <v>7</v>
      </c>
      <c r="BO32" s="6">
        <f t="shared" si="28"/>
        <v>6.1999999999999993</v>
      </c>
      <c r="BP32" s="6">
        <f t="shared" si="28"/>
        <v>6.9258064516129032</v>
      </c>
      <c r="BQ32" s="6">
        <f t="shared" si="28"/>
        <v>5.9967741935483874</v>
      </c>
      <c r="BR32" s="6">
        <f t="shared" si="28"/>
        <v>5.6225806451612907</v>
      </c>
      <c r="BS32" s="6">
        <f t="shared" si="28"/>
        <v>6.4741935483870963</v>
      </c>
      <c r="BT32" s="6">
        <f t="shared" si="28"/>
        <v>6.112903225806452</v>
      </c>
      <c r="BU32" s="6">
        <f t="shared" si="28"/>
        <v>5.7709677419354843</v>
      </c>
      <c r="BV32" s="6">
        <f t="shared" si="28"/>
        <v>6.1677419354838703</v>
      </c>
      <c r="BW32" s="6">
        <f t="shared" si="28"/>
        <v>5.1709677419354838</v>
      </c>
      <c r="BX32" s="6">
        <f t="shared" si="28"/>
        <v>5.8612903225806452</v>
      </c>
      <c r="BY32" s="6">
        <f t="shared" si="28"/>
        <v>7.1419354838709683</v>
      </c>
      <c r="BZ32" s="6">
        <f t="shared" si="28"/>
        <v>5.9967741935483874</v>
      </c>
      <c r="CA32" s="6">
        <f t="shared" si="28"/>
        <v>6.7451612903225806</v>
      </c>
      <c r="CB32" s="6">
        <f t="shared" si="28"/>
        <v>5.4258064516129032</v>
      </c>
      <c r="CC32" s="6">
        <f t="shared" si="28"/>
        <v>5.9387096774193546</v>
      </c>
      <c r="CD32" s="6">
        <f t="shared" si="28"/>
        <v>5.0258064516129037</v>
      </c>
      <c r="CE32" s="6">
        <f t="shared" si="28"/>
        <v>7.580645161290323</v>
      </c>
      <c r="CF32" s="6">
        <f t="shared" si="28"/>
        <v>5.1645161290322577</v>
      </c>
      <c r="CG32" s="6">
        <f t="shared" si="28"/>
        <v>4.8451612903225802</v>
      </c>
      <c r="CH32" s="6">
        <f t="shared" si="28"/>
        <v>5.8032258064516133</v>
      </c>
      <c r="CI32" s="6">
        <f t="shared" si="28"/>
        <v>6.0516129032258066</v>
      </c>
      <c r="CJ32" s="6">
        <f t="shared" si="28"/>
        <v>6.2322580645161283</v>
      </c>
      <c r="CK32" s="6"/>
      <c r="CL32" s="6">
        <f t="shared" si="16"/>
        <v>5.9233090530697199</v>
      </c>
      <c r="CS32">
        <v>1966</v>
      </c>
      <c r="CT32">
        <v>2525.7000000000003</v>
      </c>
      <c r="CV32">
        <v>1965</v>
      </c>
      <c r="CW32">
        <v>2514.2000000000003</v>
      </c>
      <c r="CY32">
        <v>1990</v>
      </c>
      <c r="CZ32">
        <v>1414.7</v>
      </c>
      <c r="DB32">
        <v>1931</v>
      </c>
      <c r="DC32">
        <v>2028.5</v>
      </c>
      <c r="DE32">
        <v>1987</v>
      </c>
      <c r="DF32">
        <v>2256.8000000000002</v>
      </c>
      <c r="DH32">
        <v>1983</v>
      </c>
      <c r="DI32">
        <v>931</v>
      </c>
    </row>
    <row r="33" spans="1:113" ht="12.75">
      <c r="A33" s="5" t="s">
        <v>10</v>
      </c>
      <c r="B33" s="6">
        <f>SUM(B14/30)</f>
        <v>5.84</v>
      </c>
      <c r="C33" s="6">
        <f t="shared" ref="C33:BE33" si="29">SUM(C14/30)</f>
        <v>5.8</v>
      </c>
      <c r="D33" s="6">
        <f t="shared" si="29"/>
        <v>5.62</v>
      </c>
      <c r="E33" s="6">
        <f t="shared" si="29"/>
        <v>7.0766666666666671</v>
      </c>
      <c r="F33" s="6">
        <f t="shared" si="29"/>
        <v>6.8633333333333333</v>
      </c>
      <c r="G33" s="6">
        <f t="shared" si="29"/>
        <v>7.25</v>
      </c>
      <c r="H33" s="6">
        <f t="shared" si="29"/>
        <v>7.416666666666667</v>
      </c>
      <c r="I33" s="6">
        <f t="shared" si="29"/>
        <v>5.1533333333333333</v>
      </c>
      <c r="J33" s="6">
        <f t="shared" si="29"/>
        <v>5.6733333333333329</v>
      </c>
      <c r="K33" s="6">
        <f t="shared" si="29"/>
        <v>7.3466666666666667</v>
      </c>
      <c r="L33" s="6">
        <f t="shared" si="29"/>
        <v>5.9133333333333331</v>
      </c>
      <c r="M33" s="6">
        <f t="shared" si="29"/>
        <v>7.45</v>
      </c>
      <c r="N33" s="6">
        <f t="shared" si="29"/>
        <v>6.9533333333333331</v>
      </c>
      <c r="O33" s="6">
        <f t="shared" si="29"/>
        <v>5.27</v>
      </c>
      <c r="P33" s="6">
        <f t="shared" si="29"/>
        <v>6.2633333333333336</v>
      </c>
      <c r="Q33" s="6">
        <f t="shared" si="29"/>
        <v>6.5066666666666659</v>
      </c>
      <c r="R33" s="6">
        <f t="shared" si="29"/>
        <v>6.6766666666666667</v>
      </c>
      <c r="S33" s="6">
        <f t="shared" si="29"/>
        <v>7.496666666666667</v>
      </c>
      <c r="T33" s="6">
        <f t="shared" si="29"/>
        <v>7.0966666666666667</v>
      </c>
      <c r="U33" s="6">
        <f t="shared" si="29"/>
        <v>7.0966666666666667</v>
      </c>
      <c r="V33" s="6">
        <f t="shared" si="29"/>
        <v>6.1866666666666665</v>
      </c>
      <c r="W33" s="6">
        <f t="shared" si="29"/>
        <v>7.4066666666666663</v>
      </c>
      <c r="X33" s="6">
        <f t="shared" si="29"/>
        <v>6.9866666666666664</v>
      </c>
      <c r="Y33" s="6">
        <f t="shared" si="29"/>
        <v>7.5100000000000007</v>
      </c>
      <c r="Z33" s="6">
        <f t="shared" si="29"/>
        <v>7.42</v>
      </c>
      <c r="AA33" s="6">
        <f t="shared" si="29"/>
        <v>7.25</v>
      </c>
      <c r="AB33" s="6">
        <f t="shared" si="29"/>
        <v>7.47</v>
      </c>
      <c r="AC33" s="6">
        <f t="shared" si="29"/>
        <v>6.8866666666666667</v>
      </c>
      <c r="AD33" s="6">
        <f t="shared" si="29"/>
        <v>8.0733333333333324</v>
      </c>
      <c r="AE33" s="6">
        <f t="shared" si="29"/>
        <v>6.0133333333333336</v>
      </c>
      <c r="AF33" s="6">
        <f t="shared" si="29"/>
        <v>5.503333333333333</v>
      </c>
      <c r="AG33" s="6">
        <f t="shared" si="29"/>
        <v>6.3366666666666669</v>
      </c>
      <c r="AH33" s="6">
        <f t="shared" si="29"/>
        <v>7.3066666666666666</v>
      </c>
      <c r="AI33" s="6">
        <f t="shared" si="29"/>
        <v>4.3600000000000003</v>
      </c>
      <c r="AJ33" s="6">
        <f t="shared" si="29"/>
        <v>6.1133333333333333</v>
      </c>
      <c r="AK33" s="6">
        <f t="shared" si="29"/>
        <v>7.48</v>
      </c>
      <c r="AL33" s="6">
        <f t="shared" si="29"/>
        <v>5.3033333333333328</v>
      </c>
      <c r="AM33" s="6">
        <f t="shared" si="29"/>
        <v>5.503333333333333</v>
      </c>
      <c r="AN33" s="6">
        <f t="shared" si="29"/>
        <v>7.2033333333333331</v>
      </c>
      <c r="AO33" s="6">
        <f t="shared" si="29"/>
        <v>5.2</v>
      </c>
      <c r="AP33" s="6">
        <f t="shared" si="29"/>
        <v>5.3100000000000005</v>
      </c>
      <c r="AQ33" s="6">
        <f t="shared" si="29"/>
        <v>7.0266666666666673</v>
      </c>
      <c r="AR33" s="6">
        <f t="shared" si="29"/>
        <v>8.1433333333333344</v>
      </c>
      <c r="AS33" s="6">
        <f t="shared" si="29"/>
        <v>6.7833333333333332</v>
      </c>
      <c r="AT33" s="6">
        <f t="shared" si="29"/>
        <v>4.7566666666666659</v>
      </c>
      <c r="AU33" s="6">
        <f t="shared" si="29"/>
        <v>7.4266666666666667</v>
      </c>
      <c r="AV33" s="6">
        <f t="shared" si="29"/>
        <v>5.8733333333333331</v>
      </c>
      <c r="AW33" s="6">
        <f t="shared" si="29"/>
        <v>6.4399999999999995</v>
      </c>
      <c r="AX33" s="6">
        <f t="shared" si="29"/>
        <v>4.9533333333333331</v>
      </c>
      <c r="AY33" s="6">
        <f t="shared" si="29"/>
        <v>4.9366666666666665</v>
      </c>
      <c r="AZ33" s="6">
        <f t="shared" si="29"/>
        <v>6.8633333333333333</v>
      </c>
      <c r="BA33" s="6">
        <f t="shared" si="29"/>
        <v>7.0666666666666664</v>
      </c>
      <c r="BB33" s="6">
        <f t="shared" si="29"/>
        <v>5.95</v>
      </c>
      <c r="BC33" s="6">
        <f t="shared" si="29"/>
        <v>5.75</v>
      </c>
      <c r="BD33" s="6">
        <f t="shared" si="29"/>
        <v>5.6633333333333331</v>
      </c>
      <c r="BE33" s="6">
        <f t="shared" si="29"/>
        <v>0</v>
      </c>
      <c r="BF33" s="6">
        <f t="shared" ref="BF33:CA33" si="30">SUM(BF14/30)</f>
        <v>6</v>
      </c>
      <c r="BG33" s="6">
        <f t="shared" si="30"/>
        <v>6.6</v>
      </c>
      <c r="BH33" s="6">
        <f t="shared" si="30"/>
        <v>5.61</v>
      </c>
      <c r="BI33" s="6">
        <f t="shared" si="30"/>
        <v>4.3199999999999994</v>
      </c>
      <c r="BJ33" s="6">
        <f t="shared" si="30"/>
        <v>7.7</v>
      </c>
      <c r="BK33" s="6">
        <f t="shared" si="30"/>
        <v>5.4</v>
      </c>
      <c r="BL33" s="6">
        <f t="shared" si="30"/>
        <v>5.0999999999999996</v>
      </c>
      <c r="BM33" s="6">
        <f t="shared" si="30"/>
        <v>5.6</v>
      </c>
      <c r="BN33" s="6">
        <f t="shared" si="30"/>
        <v>6.2</v>
      </c>
      <c r="BO33" s="6">
        <f t="shared" si="30"/>
        <v>6</v>
      </c>
      <c r="BP33" s="6">
        <f t="shared" si="30"/>
        <v>6.54</v>
      </c>
      <c r="BQ33" s="6">
        <f t="shared" si="30"/>
        <v>5.5966666666666667</v>
      </c>
      <c r="BR33" s="6">
        <f t="shared" si="30"/>
        <v>7.3433333333333337</v>
      </c>
      <c r="BS33" s="6">
        <f t="shared" si="30"/>
        <v>7.6533333333333333</v>
      </c>
      <c r="BT33" s="6">
        <f t="shared" si="30"/>
        <v>5.92</v>
      </c>
      <c r="BU33" s="6">
        <f t="shared" si="30"/>
        <v>7.1166666666666663</v>
      </c>
      <c r="BV33" s="6">
        <f t="shared" si="30"/>
        <v>7.0766666666666671</v>
      </c>
      <c r="BW33" s="6">
        <f t="shared" si="30"/>
        <v>6.1133333333333333</v>
      </c>
      <c r="BX33" s="6">
        <f t="shared" si="30"/>
        <v>6.8733333333333331</v>
      </c>
      <c r="BY33" s="6">
        <f t="shared" si="30"/>
        <v>6.3066666666666666</v>
      </c>
      <c r="BZ33" s="6">
        <f t="shared" si="30"/>
        <v>7.4</v>
      </c>
      <c r="CA33" s="6">
        <f t="shared" si="30"/>
        <v>6.8133333333333335</v>
      </c>
      <c r="CB33" s="6">
        <f t="shared" ref="CB33:CJ33" si="31">SUM(CB14/30)</f>
        <v>5.7333333333333334</v>
      </c>
      <c r="CC33" s="6">
        <f t="shared" si="31"/>
        <v>6.8633333333333333</v>
      </c>
      <c r="CD33" s="6">
        <f t="shared" si="31"/>
        <v>5.9666666666666668</v>
      </c>
      <c r="CE33" s="6">
        <f t="shared" si="31"/>
        <v>8.2966666666666669</v>
      </c>
      <c r="CF33" s="6">
        <f t="shared" si="31"/>
        <v>6.8199999999999994</v>
      </c>
      <c r="CG33" s="6">
        <f t="shared" si="31"/>
        <v>5.6466666666666665</v>
      </c>
      <c r="CH33" s="6">
        <f t="shared" si="31"/>
        <v>6.5566666666666666</v>
      </c>
      <c r="CI33" s="6">
        <f t="shared" si="31"/>
        <v>7.5100000000000007</v>
      </c>
      <c r="CJ33" s="6">
        <f t="shared" si="31"/>
        <v>5.496666666666667</v>
      </c>
      <c r="CK33" s="6"/>
      <c r="CL33" s="6">
        <f t="shared" si="16"/>
        <v>6.3926881720430107</v>
      </c>
      <c r="CS33">
        <v>1935</v>
      </c>
      <c r="CT33">
        <v>2510.3000000000002</v>
      </c>
      <c r="CV33">
        <v>1959</v>
      </c>
      <c r="CW33">
        <v>2512.3000000000002</v>
      </c>
      <c r="CY33">
        <v>1939</v>
      </c>
      <c r="CZ33">
        <v>1414.3999999999999</v>
      </c>
      <c r="DB33">
        <v>2008</v>
      </c>
      <c r="DC33">
        <v>2021.2</v>
      </c>
      <c r="DE33">
        <v>1991</v>
      </c>
      <c r="DF33">
        <v>2253.1999999999998</v>
      </c>
      <c r="DH33">
        <v>1961</v>
      </c>
      <c r="DI33">
        <v>930.7</v>
      </c>
    </row>
    <row r="34" spans="1:113" ht="12.75">
      <c r="A34" s="5" t="s">
        <v>11</v>
      </c>
      <c r="B34" s="6">
        <f>SUM(B15/31)</f>
        <v>6.8483870967741938</v>
      </c>
      <c r="C34" s="6">
        <f t="shared" ref="C34:BE34" si="32">SUM(C15/31)</f>
        <v>8.693548387096774</v>
      </c>
      <c r="D34" s="6">
        <f t="shared" si="32"/>
        <v>6.5225806451612902</v>
      </c>
      <c r="E34" s="6">
        <f t="shared" si="32"/>
        <v>8.5419354838709687</v>
      </c>
      <c r="F34" s="6">
        <f t="shared" si="32"/>
        <v>6.8290322580645162</v>
      </c>
      <c r="G34" s="6">
        <f t="shared" si="32"/>
        <v>6.7483870967741932</v>
      </c>
      <c r="H34" s="6">
        <f t="shared" si="32"/>
        <v>7.0354838709677416</v>
      </c>
      <c r="I34" s="6">
        <f t="shared" si="32"/>
        <v>8.3161290322580648</v>
      </c>
      <c r="J34" s="6">
        <f t="shared" si="32"/>
        <v>7.7612903225806447</v>
      </c>
      <c r="K34" s="6">
        <f t="shared" si="32"/>
        <v>6.8806451612903228</v>
      </c>
      <c r="L34" s="6">
        <f t="shared" si="32"/>
        <v>7.5838709677419356</v>
      </c>
      <c r="M34" s="6">
        <f t="shared" si="32"/>
        <v>5.4451612903225808</v>
      </c>
      <c r="N34" s="6">
        <f t="shared" si="32"/>
        <v>8.0354838709677416</v>
      </c>
      <c r="O34" s="6">
        <f t="shared" si="32"/>
        <v>5.3774193548387093</v>
      </c>
      <c r="P34" s="6">
        <f t="shared" si="32"/>
        <v>7.0677419354838706</v>
      </c>
      <c r="Q34" s="6">
        <f t="shared" si="32"/>
        <v>6.338709677419355</v>
      </c>
      <c r="R34" s="6">
        <f t="shared" si="32"/>
        <v>6.8193548387096774</v>
      </c>
      <c r="S34" s="6">
        <f t="shared" si="32"/>
        <v>4.5870967741935482</v>
      </c>
      <c r="T34" s="6">
        <f t="shared" si="32"/>
        <v>7.0419354838709678</v>
      </c>
      <c r="U34" s="6">
        <f t="shared" si="32"/>
        <v>8.8774193548387093</v>
      </c>
      <c r="V34" s="6">
        <f t="shared" si="32"/>
        <v>6.9741935483870963</v>
      </c>
      <c r="W34" s="6">
        <f t="shared" si="32"/>
        <v>6.6677419354838703</v>
      </c>
      <c r="X34" s="6">
        <f t="shared" si="32"/>
        <v>7.7193548387096778</v>
      </c>
      <c r="Y34" s="6">
        <f t="shared" si="32"/>
        <v>6.5870967741935482</v>
      </c>
      <c r="Z34" s="6">
        <f t="shared" si="32"/>
        <v>8.9612903225806448</v>
      </c>
      <c r="AA34" s="6">
        <f t="shared" si="32"/>
        <v>7.3483870967741938</v>
      </c>
      <c r="AB34" s="6">
        <f t="shared" si="32"/>
        <v>6.145161290322581</v>
      </c>
      <c r="AC34" s="6">
        <f t="shared" si="32"/>
        <v>7.564516129032258</v>
      </c>
      <c r="AD34" s="6">
        <f t="shared" si="32"/>
        <v>6.3483870967741938</v>
      </c>
      <c r="AE34" s="6">
        <f t="shared" si="32"/>
        <v>7.435483870967742</v>
      </c>
      <c r="AF34" s="6">
        <f t="shared" si="32"/>
        <v>7.1032258064516123</v>
      </c>
      <c r="AG34" s="6">
        <f t="shared" si="32"/>
        <v>9.2774193548387096</v>
      </c>
      <c r="AH34" s="6">
        <f t="shared" si="32"/>
        <v>6.4516129032258061</v>
      </c>
      <c r="AI34" s="6">
        <f t="shared" si="32"/>
        <v>7.2064516129032263</v>
      </c>
      <c r="AJ34" s="6">
        <f t="shared" si="32"/>
        <v>7.9709677419354836</v>
      </c>
      <c r="AK34" s="6">
        <f t="shared" si="32"/>
        <v>8.2290322580645157</v>
      </c>
      <c r="AL34" s="6">
        <f t="shared" si="32"/>
        <v>9.0032258064516135</v>
      </c>
      <c r="AM34" s="6">
        <f t="shared" si="32"/>
        <v>8.9580645161290313</v>
      </c>
      <c r="AN34" s="6">
        <f t="shared" si="32"/>
        <v>7.3129032258064512</v>
      </c>
      <c r="AO34" s="6">
        <f t="shared" si="32"/>
        <v>9.6645161290322594</v>
      </c>
      <c r="AP34" s="6">
        <f t="shared" si="32"/>
        <v>6.0838709677419356</v>
      </c>
      <c r="AQ34" s="6">
        <f t="shared" si="32"/>
        <v>6.5419354838709678</v>
      </c>
      <c r="AR34" s="6">
        <f t="shared" si="32"/>
        <v>8.6903225806451605</v>
      </c>
      <c r="AS34" s="6">
        <f t="shared" si="32"/>
        <v>8.7354838709677427</v>
      </c>
      <c r="AT34" s="6">
        <f t="shared" si="32"/>
        <v>7.0193548387096776</v>
      </c>
      <c r="AU34" s="6">
        <f t="shared" si="32"/>
        <v>7.5774193548387094</v>
      </c>
      <c r="AV34" s="6">
        <f t="shared" si="32"/>
        <v>5.9967741935483874</v>
      </c>
      <c r="AW34" s="6">
        <f t="shared" si="32"/>
        <v>8.3129032258064512</v>
      </c>
      <c r="AX34" s="6">
        <f t="shared" si="32"/>
        <v>7.6096774193548393</v>
      </c>
      <c r="AY34" s="6">
        <f t="shared" si="32"/>
        <v>6.2451612903225806</v>
      </c>
      <c r="AZ34" s="6">
        <f t="shared" si="32"/>
        <v>7.8903225806451607</v>
      </c>
      <c r="BA34" s="6">
        <f t="shared" si="32"/>
        <v>6.419354838709677</v>
      </c>
      <c r="BB34" s="6">
        <f t="shared" si="32"/>
        <v>6.9903225806451612</v>
      </c>
      <c r="BC34" s="6">
        <f t="shared" si="32"/>
        <v>4.5387096774193543</v>
      </c>
      <c r="BD34" s="6">
        <f t="shared" si="32"/>
        <v>8.9677419354838701</v>
      </c>
      <c r="BE34" s="6">
        <f t="shared" si="32"/>
        <v>7.2193548387096778</v>
      </c>
      <c r="BF34" s="6">
        <f t="shared" ref="BF34:CJ34" si="33">SUM(BF15/31)</f>
        <v>5.6</v>
      </c>
      <c r="BG34" s="6">
        <f t="shared" si="33"/>
        <v>7.6999999999999993</v>
      </c>
      <c r="BH34" s="6">
        <f t="shared" si="33"/>
        <v>6.8612903225806452</v>
      </c>
      <c r="BI34" s="6">
        <f t="shared" si="33"/>
        <v>7.0387096774193543</v>
      </c>
      <c r="BJ34" s="6">
        <f t="shared" si="33"/>
        <v>8</v>
      </c>
      <c r="BK34" s="6">
        <f t="shared" si="33"/>
        <v>7.1</v>
      </c>
      <c r="BL34" s="6">
        <f t="shared" si="33"/>
        <v>5.9</v>
      </c>
      <c r="BM34" s="6">
        <f t="shared" si="33"/>
        <v>8.3999999999999986</v>
      </c>
      <c r="BN34" s="6">
        <f t="shared" si="33"/>
        <v>8.5</v>
      </c>
      <c r="BO34" s="6">
        <f t="shared" si="33"/>
        <v>6.4</v>
      </c>
      <c r="BP34" s="6">
        <f t="shared" si="33"/>
        <v>7.4709677419354836</v>
      </c>
      <c r="BQ34" s="6">
        <f t="shared" si="33"/>
        <v>8.5838709677419356</v>
      </c>
      <c r="BR34" s="6">
        <f t="shared" si="33"/>
        <v>6.854838709677419</v>
      </c>
      <c r="BS34" s="6">
        <f t="shared" si="33"/>
        <v>6.3580645161290317</v>
      </c>
      <c r="BT34" s="6">
        <f t="shared" si="33"/>
        <v>8.1483870967741936</v>
      </c>
      <c r="BU34" s="6">
        <f t="shared" si="33"/>
        <v>6.5516129032258066</v>
      </c>
      <c r="BV34" s="6">
        <f t="shared" si="33"/>
        <v>9.1064516129032267</v>
      </c>
      <c r="BW34" s="6">
        <f t="shared" si="33"/>
        <v>7.6419354838709683</v>
      </c>
      <c r="BX34" s="6">
        <f t="shared" si="33"/>
        <v>5.4774193548387098</v>
      </c>
      <c r="BY34" s="6">
        <f t="shared" si="33"/>
        <v>7.274193548387097</v>
      </c>
      <c r="BZ34" s="6">
        <f t="shared" si="33"/>
        <v>7.1064516129032258</v>
      </c>
      <c r="CA34" s="6">
        <f t="shared" si="33"/>
        <v>8.5483870967741939</v>
      </c>
      <c r="CB34" s="6">
        <f t="shared" si="33"/>
        <v>7.3580645161290317</v>
      </c>
      <c r="CC34" s="6">
        <f t="shared" si="33"/>
        <v>6.8838709677419354</v>
      </c>
      <c r="CD34" s="6">
        <f t="shared" si="33"/>
        <v>8.3419354838709676</v>
      </c>
      <c r="CE34" s="6">
        <f t="shared" si="33"/>
        <v>5.338709677419355</v>
      </c>
      <c r="CF34" s="6">
        <f t="shared" si="33"/>
        <v>7.725806451612903</v>
      </c>
      <c r="CG34" s="6">
        <f t="shared" si="33"/>
        <v>7.1709677419354838</v>
      </c>
      <c r="CH34" s="6">
        <f t="shared" si="33"/>
        <v>8.7096774193548381</v>
      </c>
      <c r="CI34" s="6">
        <f t="shared" si="33"/>
        <v>8.7548387096774185</v>
      </c>
      <c r="CJ34" s="6">
        <f t="shared" si="33"/>
        <v>7.5451612903225804</v>
      </c>
      <c r="CK34" s="6"/>
      <c r="CL34" s="6">
        <f t="shared" si="16"/>
        <v>7.3694068678459921</v>
      </c>
      <c r="CS34">
        <v>1997</v>
      </c>
      <c r="CT34">
        <v>2505.7000000000003</v>
      </c>
      <c r="CV34">
        <v>1930</v>
      </c>
      <c r="CW34">
        <v>2511.9</v>
      </c>
      <c r="CY34">
        <v>1958</v>
      </c>
      <c r="CZ34">
        <v>1413.8</v>
      </c>
      <c r="DB34">
        <v>1939</v>
      </c>
      <c r="DC34">
        <v>2020.8999999999999</v>
      </c>
      <c r="DE34">
        <v>1940</v>
      </c>
      <c r="DF34">
        <v>2253</v>
      </c>
      <c r="DH34">
        <v>1970</v>
      </c>
      <c r="DI34">
        <v>930.4</v>
      </c>
    </row>
    <row r="35" spans="1:113" ht="12.75">
      <c r="A35" s="5" t="s">
        <v>12</v>
      </c>
      <c r="B35" s="6">
        <f t="shared" ref="B35:AG35" si="34">SUM(B16/30)</f>
        <v>8.1333333333333329</v>
      </c>
      <c r="C35" s="6">
        <f t="shared" si="34"/>
        <v>9.8366666666666678</v>
      </c>
      <c r="D35" s="6">
        <f t="shared" si="34"/>
        <v>9.5733333333333324</v>
      </c>
      <c r="E35" s="6">
        <f t="shared" si="34"/>
        <v>8.4666666666666668</v>
      </c>
      <c r="F35" s="6">
        <f t="shared" si="34"/>
        <v>8.8933333333333344</v>
      </c>
      <c r="G35" s="6">
        <f t="shared" si="34"/>
        <v>8</v>
      </c>
      <c r="H35" s="6">
        <f t="shared" si="34"/>
        <v>6.8733333333333331</v>
      </c>
      <c r="I35" s="6">
        <f t="shared" si="34"/>
        <v>8.5866666666666678</v>
      </c>
      <c r="J35" s="6">
        <f t="shared" si="34"/>
        <v>7.2633333333333336</v>
      </c>
      <c r="K35" s="6">
        <f t="shared" si="34"/>
        <v>6.3266666666666671</v>
      </c>
      <c r="L35" s="6">
        <f t="shared" si="34"/>
        <v>7.2966666666666669</v>
      </c>
      <c r="M35" s="6">
        <f t="shared" si="34"/>
        <v>7.6766666666666667</v>
      </c>
      <c r="N35" s="6">
        <f t="shared" si="34"/>
        <v>6.5600000000000005</v>
      </c>
      <c r="O35" s="6">
        <f t="shared" si="34"/>
        <v>7.583333333333333</v>
      </c>
      <c r="P35" s="6">
        <f t="shared" si="34"/>
        <v>8.3166666666666664</v>
      </c>
      <c r="Q35" s="6">
        <f t="shared" si="34"/>
        <v>9.43</v>
      </c>
      <c r="R35" s="6">
        <f t="shared" si="34"/>
        <v>8.2566666666666659</v>
      </c>
      <c r="S35" s="6">
        <f t="shared" si="34"/>
        <v>9.6066666666666656</v>
      </c>
      <c r="T35" s="6">
        <f t="shared" si="34"/>
        <v>7.2433333333333341</v>
      </c>
      <c r="U35" s="6">
        <f t="shared" si="34"/>
        <v>8.0833333333333339</v>
      </c>
      <c r="V35" s="6">
        <f t="shared" si="34"/>
        <v>9.3966666666666665</v>
      </c>
      <c r="W35" s="6">
        <f t="shared" si="34"/>
        <v>7.7233333333333327</v>
      </c>
      <c r="X35" s="6">
        <f t="shared" si="34"/>
        <v>5.8166666666666664</v>
      </c>
      <c r="Y35" s="6">
        <f t="shared" si="34"/>
        <v>7.52</v>
      </c>
      <c r="Z35" s="6">
        <f t="shared" si="34"/>
        <v>7.25</v>
      </c>
      <c r="AA35" s="6">
        <f t="shared" si="34"/>
        <v>9.42</v>
      </c>
      <c r="AB35" s="6">
        <f t="shared" si="34"/>
        <v>7.8366666666666669</v>
      </c>
      <c r="AC35" s="6">
        <f t="shared" si="34"/>
        <v>7.0600000000000005</v>
      </c>
      <c r="AD35" s="6">
        <f t="shared" si="34"/>
        <v>9.7666666666666675</v>
      </c>
      <c r="AE35" s="6">
        <f t="shared" si="34"/>
        <v>7.86</v>
      </c>
      <c r="AF35" s="6">
        <f t="shared" si="34"/>
        <v>8.1366666666666667</v>
      </c>
      <c r="AG35" s="6">
        <f t="shared" si="34"/>
        <v>8.49</v>
      </c>
      <c r="AH35" s="6">
        <f t="shared" ref="AH35:BM35" si="35">SUM(AH16/30)</f>
        <v>9.120000000000001</v>
      </c>
      <c r="AI35" s="6">
        <f t="shared" si="35"/>
        <v>8.6766666666666676</v>
      </c>
      <c r="AJ35" s="6">
        <f t="shared" si="35"/>
        <v>7.0066666666666659</v>
      </c>
      <c r="AK35" s="6">
        <f t="shared" si="35"/>
        <v>7.3633333333333333</v>
      </c>
      <c r="AL35" s="6">
        <f t="shared" si="35"/>
        <v>7.0566666666666666</v>
      </c>
      <c r="AM35" s="6">
        <f t="shared" si="35"/>
        <v>7.48</v>
      </c>
      <c r="AN35" s="6">
        <f t="shared" si="35"/>
        <v>10.226666666666667</v>
      </c>
      <c r="AO35" s="6">
        <f t="shared" si="35"/>
        <v>8.4933333333333341</v>
      </c>
      <c r="AP35" s="6">
        <f t="shared" si="35"/>
        <v>8.3833333333333329</v>
      </c>
      <c r="AQ35" s="6">
        <f t="shared" si="35"/>
        <v>7.85</v>
      </c>
      <c r="AR35" s="6">
        <f t="shared" si="35"/>
        <v>6.7833333333333332</v>
      </c>
      <c r="AS35" s="6">
        <f t="shared" si="35"/>
        <v>6.4333333333333336</v>
      </c>
      <c r="AT35" s="6">
        <f t="shared" si="35"/>
        <v>9.1100000000000012</v>
      </c>
      <c r="AU35" s="6">
        <f t="shared" si="35"/>
        <v>7.8066666666666666</v>
      </c>
      <c r="AV35" s="6">
        <f t="shared" si="35"/>
        <v>7.7433333333333341</v>
      </c>
      <c r="AW35" s="6">
        <f t="shared" si="35"/>
        <v>8.24</v>
      </c>
      <c r="AX35" s="6">
        <f t="shared" si="35"/>
        <v>8.6366666666666667</v>
      </c>
      <c r="AY35" s="6">
        <f t="shared" si="35"/>
        <v>8.09</v>
      </c>
      <c r="AZ35" s="6">
        <f t="shared" si="35"/>
        <v>8.0533333333333328</v>
      </c>
      <c r="BA35" s="6">
        <f t="shared" si="35"/>
        <v>6.8</v>
      </c>
      <c r="BB35" s="6">
        <f t="shared" si="35"/>
        <v>8.07</v>
      </c>
      <c r="BC35" s="6">
        <f t="shared" si="35"/>
        <v>6.6433333333333335</v>
      </c>
      <c r="BD35" s="6">
        <f t="shared" si="35"/>
        <v>8.1033333333333335</v>
      </c>
      <c r="BE35" s="6">
        <f t="shared" si="35"/>
        <v>5.2966666666666669</v>
      </c>
      <c r="BF35" s="6">
        <f t="shared" si="35"/>
        <v>8.1999999999999993</v>
      </c>
      <c r="BG35" s="6">
        <f t="shared" si="35"/>
        <v>7.4</v>
      </c>
      <c r="BH35" s="6">
        <f t="shared" si="35"/>
        <v>7.65</v>
      </c>
      <c r="BI35" s="6">
        <f t="shared" si="35"/>
        <v>7.59</v>
      </c>
      <c r="BJ35" s="6">
        <f t="shared" si="35"/>
        <v>7</v>
      </c>
      <c r="BK35" s="6">
        <f t="shared" si="35"/>
        <v>7.8</v>
      </c>
      <c r="BL35" s="6">
        <f t="shared" si="35"/>
        <v>7</v>
      </c>
      <c r="BM35" s="6">
        <f t="shared" si="35"/>
        <v>7.3</v>
      </c>
      <c r="BN35" s="6">
        <f t="shared" ref="BN35:CJ35" si="36">SUM(BN16/30)</f>
        <v>8.1</v>
      </c>
      <c r="BO35" s="6">
        <f t="shared" si="36"/>
        <v>7.4</v>
      </c>
      <c r="BP35" s="6">
        <f t="shared" si="36"/>
        <v>8.6233333333333331</v>
      </c>
      <c r="BQ35" s="6">
        <f t="shared" si="36"/>
        <v>10.75</v>
      </c>
      <c r="BR35" s="6">
        <f t="shared" si="36"/>
        <v>7.166666666666667</v>
      </c>
      <c r="BS35" s="6">
        <f t="shared" si="36"/>
        <v>6.3733333333333331</v>
      </c>
      <c r="BT35" s="6">
        <f t="shared" si="36"/>
        <v>8.01</v>
      </c>
      <c r="BU35" s="6">
        <f t="shared" si="36"/>
        <v>6.1033333333333335</v>
      </c>
      <c r="BV35" s="6">
        <f t="shared" si="36"/>
        <v>7.5100000000000007</v>
      </c>
      <c r="BW35" s="6">
        <f t="shared" si="36"/>
        <v>8.2166666666666668</v>
      </c>
      <c r="BX35" s="6">
        <f t="shared" si="36"/>
        <v>8.7366666666666681</v>
      </c>
      <c r="BY35" s="6">
        <f t="shared" si="36"/>
        <v>8.44</v>
      </c>
      <c r="BZ35" s="6">
        <f t="shared" si="36"/>
        <v>8.0266666666666673</v>
      </c>
      <c r="CA35" s="6">
        <f t="shared" si="36"/>
        <v>9.6033333333333335</v>
      </c>
      <c r="CB35" s="6">
        <f t="shared" si="36"/>
        <v>8.25</v>
      </c>
      <c r="CC35" s="6">
        <f t="shared" si="36"/>
        <v>7.3266666666666671</v>
      </c>
      <c r="CD35" s="6">
        <f t="shared" si="36"/>
        <v>9.4433333333333334</v>
      </c>
      <c r="CE35" s="6">
        <f t="shared" si="36"/>
        <v>7.916666666666667</v>
      </c>
      <c r="CF35" s="6">
        <f t="shared" si="36"/>
        <v>8.8966666666666665</v>
      </c>
      <c r="CG35" s="6">
        <f t="shared" si="36"/>
        <v>7.2399999999999993</v>
      </c>
      <c r="CH35" s="6">
        <f t="shared" si="36"/>
        <v>9.7700000000000014</v>
      </c>
      <c r="CI35" s="6">
        <f t="shared" si="36"/>
        <v>9.3466666666666658</v>
      </c>
      <c r="CJ35" s="6">
        <f t="shared" si="36"/>
        <v>7.7433333333333341</v>
      </c>
      <c r="CK35" s="6"/>
      <c r="CL35" s="6">
        <f t="shared" si="16"/>
        <v>8.0301075268817215</v>
      </c>
      <c r="CS35">
        <v>1961</v>
      </c>
      <c r="CT35">
        <v>2504.4</v>
      </c>
      <c r="CV35">
        <v>2008</v>
      </c>
      <c r="CW35">
        <v>2501.1999999999998</v>
      </c>
      <c r="CY35">
        <v>1948</v>
      </c>
      <c r="CZ35">
        <v>1412.8999999999999</v>
      </c>
      <c r="DB35">
        <v>1967</v>
      </c>
      <c r="DC35">
        <v>2020.6</v>
      </c>
      <c r="DE35">
        <v>1990</v>
      </c>
      <c r="DF35">
        <v>2252.5</v>
      </c>
      <c r="DH35">
        <v>1998</v>
      </c>
      <c r="DI35">
        <v>927.4</v>
      </c>
    </row>
    <row r="36" spans="1:113" ht="12.75">
      <c r="A36" s="5" t="s">
        <v>13</v>
      </c>
      <c r="B36" s="6">
        <f t="shared" ref="B36:AG36" si="37">SUM(B17/31)</f>
        <v>7.4645161290322584</v>
      </c>
      <c r="C36" s="6">
        <f t="shared" si="37"/>
        <v>8.0129032258064523</v>
      </c>
      <c r="D36" s="6">
        <f t="shared" si="37"/>
        <v>8.1258064516129043</v>
      </c>
      <c r="E36" s="6">
        <f t="shared" si="37"/>
        <v>9.8290322580645153</v>
      </c>
      <c r="F36" s="6">
        <f t="shared" si="37"/>
        <v>10.058064516129033</v>
      </c>
      <c r="G36" s="6">
        <f t="shared" si="37"/>
        <v>8.8774193548387093</v>
      </c>
      <c r="H36" s="6">
        <f t="shared" si="37"/>
        <v>6.9903225806451612</v>
      </c>
      <c r="I36" s="6">
        <f t="shared" si="37"/>
        <v>7.6193548387096772</v>
      </c>
      <c r="J36" s="6">
        <f t="shared" si="37"/>
        <v>7.403225806451613</v>
      </c>
      <c r="K36" s="6">
        <f t="shared" si="37"/>
        <v>8.8483870967741947</v>
      </c>
      <c r="L36" s="6">
        <f t="shared" si="37"/>
        <v>8.7935483870967754</v>
      </c>
      <c r="M36" s="6">
        <f t="shared" si="37"/>
        <v>7.6677419354838703</v>
      </c>
      <c r="N36" s="6">
        <f t="shared" si="37"/>
        <v>8.5838709677419356</v>
      </c>
      <c r="O36" s="6">
        <f t="shared" si="37"/>
        <v>9.4645161290322566</v>
      </c>
      <c r="P36" s="6">
        <f t="shared" si="37"/>
        <v>8.129032258064516</v>
      </c>
      <c r="Q36" s="6">
        <f t="shared" si="37"/>
        <v>7.8967741935483877</v>
      </c>
      <c r="R36" s="6">
        <f t="shared" si="37"/>
        <v>7.8129032258064512</v>
      </c>
      <c r="S36" s="6">
        <f t="shared" si="37"/>
        <v>7.870967741935484</v>
      </c>
      <c r="T36" s="6">
        <f t="shared" si="37"/>
        <v>9.9225806451612915</v>
      </c>
      <c r="U36" s="6">
        <f t="shared" si="37"/>
        <v>8.5903225806451609</v>
      </c>
      <c r="V36" s="6">
        <f t="shared" si="37"/>
        <v>9.0387096774193552</v>
      </c>
      <c r="W36" s="6">
        <f t="shared" si="37"/>
        <v>8.4967741935483865</v>
      </c>
      <c r="X36" s="6">
        <f t="shared" si="37"/>
        <v>6.5193548387096776</v>
      </c>
      <c r="Y36" s="6">
        <f t="shared" si="37"/>
        <v>7.806451612903226</v>
      </c>
      <c r="Z36" s="6">
        <f t="shared" si="37"/>
        <v>7.1677419354838703</v>
      </c>
      <c r="AA36" s="6">
        <f t="shared" si="37"/>
        <v>7.5032258064516126</v>
      </c>
      <c r="AB36" s="6">
        <f t="shared" si="37"/>
        <v>7.4870967741935486</v>
      </c>
      <c r="AC36" s="6">
        <f t="shared" si="37"/>
        <v>6.7677419354838717</v>
      </c>
      <c r="AD36" s="6">
        <f t="shared" si="37"/>
        <v>7.5677419354838706</v>
      </c>
      <c r="AE36" s="6">
        <f t="shared" si="37"/>
        <v>7.290322580645161</v>
      </c>
      <c r="AF36" s="6">
        <f t="shared" si="37"/>
        <v>7</v>
      </c>
      <c r="AG36" s="6">
        <f t="shared" si="37"/>
        <v>9.1258064516129025</v>
      </c>
      <c r="AH36" s="6">
        <f t="shared" ref="AH36:BM36" si="38">SUM(AH17/31)</f>
        <v>8.7258064516129039</v>
      </c>
      <c r="AI36" s="6">
        <f t="shared" si="38"/>
        <v>8.5548387096774192</v>
      </c>
      <c r="AJ36" s="6">
        <f t="shared" si="38"/>
        <v>7.6354838709677413</v>
      </c>
      <c r="AK36" s="6">
        <f t="shared" si="38"/>
        <v>9.0967741935483879</v>
      </c>
      <c r="AL36" s="6">
        <f t="shared" si="38"/>
        <v>6.4580645161290322</v>
      </c>
      <c r="AM36" s="6">
        <f t="shared" si="38"/>
        <v>7.6258064516129034</v>
      </c>
      <c r="AN36" s="6">
        <f t="shared" si="38"/>
        <v>6.3258064516129027</v>
      </c>
      <c r="AO36" s="6">
        <f t="shared" si="38"/>
        <v>7.2612903225806447</v>
      </c>
      <c r="AP36" s="6">
        <f t="shared" si="38"/>
        <v>7</v>
      </c>
      <c r="AQ36" s="6">
        <f t="shared" si="38"/>
        <v>6.6999999999999993</v>
      </c>
      <c r="AR36" s="6">
        <f t="shared" si="38"/>
        <v>8.6483870967741936</v>
      </c>
      <c r="AS36" s="6">
        <f t="shared" si="38"/>
        <v>8.6387096774193548</v>
      </c>
      <c r="AT36" s="6">
        <f t="shared" si="38"/>
        <v>10.361290322580645</v>
      </c>
      <c r="AU36" s="6">
        <f t="shared" si="38"/>
        <v>8.1645161290322577</v>
      </c>
      <c r="AV36" s="6">
        <f t="shared" si="38"/>
        <v>6.7516129032258068</v>
      </c>
      <c r="AW36" s="6">
        <f t="shared" si="38"/>
        <v>8.2741935483870961</v>
      </c>
      <c r="AX36" s="6">
        <f t="shared" si="38"/>
        <v>8.0612903225806445</v>
      </c>
      <c r="AY36" s="6">
        <f t="shared" si="38"/>
        <v>7.7225806451612904</v>
      </c>
      <c r="AZ36" s="6">
        <f t="shared" si="38"/>
        <v>5.9709677419354836</v>
      </c>
      <c r="BA36" s="6">
        <f t="shared" si="38"/>
        <v>6.9612903225806457</v>
      </c>
      <c r="BB36" s="6">
        <f t="shared" si="38"/>
        <v>7.6193548387096772</v>
      </c>
      <c r="BC36" s="6">
        <f t="shared" si="38"/>
        <v>7.0548387096774192</v>
      </c>
      <c r="BD36" s="6">
        <f t="shared" si="38"/>
        <v>6.6354838709677413</v>
      </c>
      <c r="BE36" s="6">
        <f t="shared" si="38"/>
        <v>6.2709677419354843</v>
      </c>
      <c r="BF36" s="6">
        <f t="shared" si="38"/>
        <v>8.1999999999999993</v>
      </c>
      <c r="BG36" s="6">
        <f t="shared" si="38"/>
        <v>7.7709677419354843</v>
      </c>
      <c r="BH36" s="6">
        <f t="shared" si="38"/>
        <v>9.1000000000000014</v>
      </c>
      <c r="BI36" s="6">
        <f t="shared" si="38"/>
        <v>8.0096774193548388</v>
      </c>
      <c r="BJ36" s="6">
        <f t="shared" si="38"/>
        <v>10</v>
      </c>
      <c r="BK36" s="6">
        <f t="shared" si="38"/>
        <v>7.8000000000000007</v>
      </c>
      <c r="BL36" s="6">
        <f t="shared" si="38"/>
        <v>5.6999999999999993</v>
      </c>
      <c r="BM36" s="6">
        <f t="shared" si="38"/>
        <v>6.6999999999999993</v>
      </c>
      <c r="BN36" s="6">
        <f t="shared" ref="BN36:CJ36" si="39">SUM(BN17/31)</f>
        <v>8.8999999999999986</v>
      </c>
      <c r="BO36" s="6">
        <f t="shared" si="39"/>
        <v>8.5</v>
      </c>
      <c r="BP36" s="6">
        <f t="shared" si="39"/>
        <v>9.7064516129032246</v>
      </c>
      <c r="BQ36" s="6">
        <f t="shared" si="39"/>
        <v>8.9193548387096779</v>
      </c>
      <c r="BR36" s="6">
        <f t="shared" si="39"/>
        <v>8.7612903225806456</v>
      </c>
      <c r="BS36" s="6">
        <f t="shared" si="39"/>
        <v>7.6258064516129034</v>
      </c>
      <c r="BT36" s="6">
        <f t="shared" si="39"/>
        <v>9.612903225806452</v>
      </c>
      <c r="BU36" s="6">
        <f t="shared" si="39"/>
        <v>6.5129032258064514</v>
      </c>
      <c r="BV36" s="6">
        <f t="shared" si="39"/>
        <v>8.4096774193548391</v>
      </c>
      <c r="BW36" s="6">
        <f t="shared" si="39"/>
        <v>9.7806451612903214</v>
      </c>
      <c r="BX36" s="6">
        <f t="shared" si="39"/>
        <v>7.532258064516129</v>
      </c>
      <c r="BY36" s="6">
        <f t="shared" si="39"/>
        <v>6.9387096774193546</v>
      </c>
      <c r="BZ36" s="6">
        <f t="shared" si="39"/>
        <v>7.8935483870967742</v>
      </c>
      <c r="CA36" s="6">
        <f t="shared" si="39"/>
        <v>7.1322580645161286</v>
      </c>
      <c r="CB36" s="6">
        <f t="shared" si="39"/>
        <v>7.5</v>
      </c>
      <c r="CC36" s="6">
        <f t="shared" si="39"/>
        <v>8.5225806451612893</v>
      </c>
      <c r="CD36" s="6">
        <f t="shared" si="39"/>
        <v>7.258064516129032</v>
      </c>
      <c r="CE36" s="6">
        <f t="shared" si="39"/>
        <v>5.4</v>
      </c>
      <c r="CF36" s="6">
        <f t="shared" si="39"/>
        <v>8.2709677419354826</v>
      </c>
      <c r="CG36" s="6">
        <f t="shared" si="39"/>
        <v>7.5451612903225804</v>
      </c>
      <c r="CH36" s="6">
        <f t="shared" si="39"/>
        <v>7.1806451612903226</v>
      </c>
      <c r="CI36" s="6">
        <f t="shared" si="39"/>
        <v>9.5</v>
      </c>
      <c r="CJ36" s="6">
        <f t="shared" si="39"/>
        <v>8.1612903225806459</v>
      </c>
      <c r="CK36" s="6"/>
      <c r="CL36" s="6">
        <f t="shared" si="16"/>
        <v>8.0272632674297615</v>
      </c>
      <c r="CS36">
        <v>1948</v>
      </c>
      <c r="CT36">
        <v>2497.2999999999997</v>
      </c>
      <c r="CV36">
        <v>1987</v>
      </c>
      <c r="CW36">
        <v>2497.7000000000003</v>
      </c>
      <c r="CY36">
        <v>1931</v>
      </c>
      <c r="CZ36">
        <v>1411.6</v>
      </c>
      <c r="DB36">
        <v>1991</v>
      </c>
      <c r="DC36">
        <v>2019.1999999999996</v>
      </c>
      <c r="DE36">
        <v>2005</v>
      </c>
      <c r="DF36">
        <v>2250.3000000000002</v>
      </c>
      <c r="DH36">
        <v>2005</v>
      </c>
      <c r="DI36">
        <v>926.90000000000009</v>
      </c>
    </row>
    <row r="37" spans="1:113">
      <c r="CS37">
        <v>1996</v>
      </c>
      <c r="CT37">
        <v>2494.1000000000004</v>
      </c>
      <c r="CV37">
        <v>1991</v>
      </c>
      <c r="CW37">
        <v>2495</v>
      </c>
      <c r="CY37">
        <v>1933</v>
      </c>
      <c r="CZ37">
        <v>1411.3000000000002</v>
      </c>
      <c r="DB37">
        <v>1996</v>
      </c>
      <c r="DC37">
        <v>2015.2</v>
      </c>
      <c r="DE37">
        <v>1957</v>
      </c>
      <c r="DF37">
        <v>2248.4</v>
      </c>
      <c r="DH37">
        <v>1943</v>
      </c>
      <c r="DI37">
        <v>922.3</v>
      </c>
    </row>
    <row r="38" spans="1:113">
      <c r="CS38">
        <v>1957</v>
      </c>
      <c r="CT38">
        <v>2492.1999999999998</v>
      </c>
      <c r="CV38">
        <v>1974</v>
      </c>
      <c r="CW38">
        <v>2493</v>
      </c>
      <c r="CY38">
        <v>1999</v>
      </c>
      <c r="CZ38">
        <v>1410.4</v>
      </c>
      <c r="DB38">
        <v>1997</v>
      </c>
      <c r="DC38">
        <v>2013.9</v>
      </c>
      <c r="DE38">
        <v>1962</v>
      </c>
      <c r="DF38">
        <v>2246.8000000000002</v>
      </c>
      <c r="DH38">
        <v>1963</v>
      </c>
      <c r="DI38">
        <v>921.2</v>
      </c>
    </row>
    <row r="39" spans="1:113">
      <c r="CS39">
        <v>1983</v>
      </c>
      <c r="CT39">
        <v>2491.7999999999997</v>
      </c>
      <c r="CV39">
        <v>1986</v>
      </c>
      <c r="CW39">
        <v>2491.9999999999995</v>
      </c>
      <c r="CY39">
        <v>1969</v>
      </c>
      <c r="CZ39">
        <v>1403.1999999999998</v>
      </c>
      <c r="DB39">
        <v>2014</v>
      </c>
      <c r="DC39">
        <v>2011.8000000000002</v>
      </c>
      <c r="DE39">
        <v>1967</v>
      </c>
      <c r="DF39">
        <v>2245</v>
      </c>
      <c r="DH39">
        <v>1988</v>
      </c>
      <c r="DI39">
        <v>916.5</v>
      </c>
    </row>
    <row r="40" spans="1:113">
      <c r="CS40">
        <v>1972</v>
      </c>
      <c r="CT40">
        <v>2483.8999999999996</v>
      </c>
      <c r="CV40">
        <v>1939</v>
      </c>
      <c r="CW40">
        <v>2485</v>
      </c>
      <c r="CY40">
        <v>1987</v>
      </c>
      <c r="CZ40">
        <v>1402.8000000000002</v>
      </c>
      <c r="DB40">
        <v>1965</v>
      </c>
      <c r="DC40">
        <v>2011.3000000000002</v>
      </c>
      <c r="DE40">
        <v>1982</v>
      </c>
      <c r="DF40">
        <v>2241.3000000000002</v>
      </c>
      <c r="DH40">
        <v>1958</v>
      </c>
      <c r="DI40">
        <v>916</v>
      </c>
    </row>
    <row r="41" spans="1:113">
      <c r="CS41">
        <v>1988</v>
      </c>
      <c r="CT41">
        <v>2483.3000000000002</v>
      </c>
      <c r="CV41">
        <v>2001</v>
      </c>
      <c r="CW41">
        <v>2484.1999999999998</v>
      </c>
      <c r="CY41">
        <v>1982</v>
      </c>
      <c r="CZ41">
        <v>1400.8</v>
      </c>
      <c r="DB41">
        <v>1952</v>
      </c>
      <c r="DC41">
        <v>2010.1999999999998</v>
      </c>
      <c r="DE41">
        <v>1934</v>
      </c>
      <c r="DF41">
        <v>2240.3000000000006</v>
      </c>
      <c r="DH41">
        <v>1951</v>
      </c>
      <c r="DI41">
        <v>914.1</v>
      </c>
    </row>
    <row r="42" spans="1:113">
      <c r="CS42">
        <v>2004</v>
      </c>
      <c r="CT42">
        <v>2482.5</v>
      </c>
      <c r="CV42">
        <v>1967</v>
      </c>
      <c r="CW42">
        <v>2481.4</v>
      </c>
      <c r="CY42">
        <v>1997</v>
      </c>
      <c r="CZ42">
        <v>1394</v>
      </c>
      <c r="DB42">
        <v>1941</v>
      </c>
      <c r="DC42">
        <v>2009.8</v>
      </c>
      <c r="DE42">
        <v>1941</v>
      </c>
      <c r="DF42">
        <v>2240.1</v>
      </c>
      <c r="DH42">
        <v>2010</v>
      </c>
      <c r="DI42">
        <v>913.5</v>
      </c>
    </row>
    <row r="43" spans="1:113">
      <c r="CS43">
        <v>1975</v>
      </c>
      <c r="CT43">
        <v>2479</v>
      </c>
      <c r="CV43">
        <v>2009</v>
      </c>
      <c r="CW43">
        <v>2479.1</v>
      </c>
      <c r="CY43">
        <v>1947</v>
      </c>
      <c r="CZ43">
        <v>1393.1</v>
      </c>
      <c r="DB43">
        <v>1982</v>
      </c>
      <c r="DC43">
        <v>1999.2</v>
      </c>
      <c r="DE43">
        <v>1986</v>
      </c>
      <c r="DF43">
        <v>2237.7999999999997</v>
      </c>
      <c r="DH43">
        <v>2006</v>
      </c>
      <c r="DI43">
        <v>912.00000000000011</v>
      </c>
    </row>
    <row r="44" spans="1:113">
      <c r="CS44">
        <v>1987</v>
      </c>
      <c r="CT44">
        <v>2477.5</v>
      </c>
      <c r="CV44">
        <v>1941</v>
      </c>
      <c r="CW44">
        <v>2477.7999999999997</v>
      </c>
      <c r="CY44">
        <v>2009</v>
      </c>
      <c r="CZ44">
        <v>1391.7</v>
      </c>
      <c r="DB44">
        <v>2013</v>
      </c>
      <c r="DC44">
        <v>1997.4000000000003</v>
      </c>
      <c r="DE44">
        <v>1965</v>
      </c>
      <c r="DF44">
        <v>2232.2000000000003</v>
      </c>
      <c r="DH44">
        <v>2002</v>
      </c>
      <c r="DI44">
        <v>910.60000000000014</v>
      </c>
    </row>
    <row r="45" spans="1:113">
      <c r="CS45">
        <v>2006</v>
      </c>
      <c r="CT45">
        <v>2476.1</v>
      </c>
      <c r="CV45">
        <v>1982</v>
      </c>
      <c r="CW45">
        <v>2477.5</v>
      </c>
      <c r="CY45">
        <v>1983</v>
      </c>
      <c r="CZ45">
        <v>1387.1</v>
      </c>
      <c r="DB45">
        <v>1954</v>
      </c>
      <c r="DC45">
        <v>1997.3999999999999</v>
      </c>
      <c r="DE45">
        <v>1999</v>
      </c>
      <c r="DF45">
        <v>2229</v>
      </c>
      <c r="DH45">
        <v>2009</v>
      </c>
      <c r="DI45">
        <v>910.2</v>
      </c>
    </row>
    <row r="46" spans="1:113">
      <c r="CS46">
        <v>1958</v>
      </c>
      <c r="CT46">
        <v>2474.8000000000002</v>
      </c>
      <c r="CV46">
        <v>1977</v>
      </c>
      <c r="CW46">
        <v>2475.1999999999998</v>
      </c>
      <c r="CY46">
        <v>1988</v>
      </c>
      <c r="CZ46">
        <v>1383.2</v>
      </c>
      <c r="DB46">
        <v>2005</v>
      </c>
      <c r="DC46">
        <v>1997.1000000000001</v>
      </c>
      <c r="DE46">
        <v>1947</v>
      </c>
      <c r="DF46">
        <v>2226.9</v>
      </c>
      <c r="DH46">
        <v>1947</v>
      </c>
      <c r="DI46">
        <v>909</v>
      </c>
    </row>
    <row r="47" spans="1:113">
      <c r="CS47">
        <v>1968</v>
      </c>
      <c r="CT47">
        <v>2472</v>
      </c>
      <c r="CV47">
        <v>1998</v>
      </c>
      <c r="CW47">
        <v>2473.4999999999995</v>
      </c>
      <c r="CY47">
        <v>1963</v>
      </c>
      <c r="CZ47">
        <v>1382.6</v>
      </c>
      <c r="DB47">
        <v>2009</v>
      </c>
      <c r="DC47">
        <v>1995.1000000000001</v>
      </c>
      <c r="DE47">
        <v>1977</v>
      </c>
      <c r="DF47">
        <v>2218.6999999999998</v>
      </c>
      <c r="DH47">
        <v>1972</v>
      </c>
      <c r="DI47">
        <v>909</v>
      </c>
    </row>
    <row r="48" spans="1:113">
      <c r="CS48">
        <v>2005</v>
      </c>
      <c r="CT48">
        <v>2463.8000000000002</v>
      </c>
      <c r="CV48">
        <v>1947</v>
      </c>
      <c r="CW48">
        <v>2470.9</v>
      </c>
      <c r="CY48">
        <v>1977</v>
      </c>
      <c r="CZ48">
        <v>1380.8999999999999</v>
      </c>
      <c r="DB48">
        <v>1986</v>
      </c>
      <c r="DC48">
        <v>1991.7999999999997</v>
      </c>
      <c r="DE48">
        <v>2009</v>
      </c>
      <c r="DF48">
        <v>2214.9</v>
      </c>
      <c r="DH48">
        <v>1934</v>
      </c>
      <c r="DI48">
        <v>907.80000000000007</v>
      </c>
    </row>
    <row r="49" spans="97:113">
      <c r="CS49">
        <v>1936</v>
      </c>
      <c r="CT49">
        <v>2457.1000000000004</v>
      </c>
      <c r="CV49">
        <v>1999</v>
      </c>
      <c r="CW49">
        <v>2465.4</v>
      </c>
      <c r="CY49">
        <v>1998</v>
      </c>
      <c r="CZ49">
        <v>1379.8</v>
      </c>
      <c r="DB49">
        <v>1998</v>
      </c>
      <c r="DC49">
        <v>1986.8999999999999</v>
      </c>
      <c r="DE49">
        <v>1954</v>
      </c>
      <c r="DF49">
        <v>2214.8999999999996</v>
      </c>
      <c r="DH49">
        <v>1982</v>
      </c>
      <c r="DI49">
        <v>901.40000000000009</v>
      </c>
    </row>
    <row r="50" spans="97:113">
      <c r="CS50">
        <v>1947</v>
      </c>
      <c r="CT50">
        <v>2452.5000000000005</v>
      </c>
      <c r="CV50">
        <v>2005</v>
      </c>
      <c r="CW50">
        <v>2465.4</v>
      </c>
      <c r="CY50">
        <v>2007</v>
      </c>
      <c r="CZ50">
        <v>1379.1999999999998</v>
      </c>
      <c r="DB50">
        <v>1966</v>
      </c>
      <c r="DC50">
        <v>1985.1999999999998</v>
      </c>
      <c r="DE50">
        <v>2013</v>
      </c>
      <c r="DF50">
        <v>2214.6000000000004</v>
      </c>
      <c r="DH50">
        <v>1990</v>
      </c>
      <c r="DI50">
        <v>899.2</v>
      </c>
    </row>
    <row r="51" spans="97:113">
      <c r="CS51">
        <v>1952</v>
      </c>
      <c r="CT51">
        <v>2452.4000000000005</v>
      </c>
      <c r="CV51">
        <v>1978</v>
      </c>
      <c r="CW51">
        <v>2461.3000000000002</v>
      </c>
      <c r="CY51">
        <v>1934</v>
      </c>
      <c r="CZ51">
        <v>1379.0000000000002</v>
      </c>
      <c r="DB51">
        <v>1934</v>
      </c>
      <c r="DC51">
        <v>1973.5000000000005</v>
      </c>
      <c r="DE51">
        <v>1978</v>
      </c>
      <c r="DF51">
        <v>2211.4</v>
      </c>
      <c r="DH51">
        <v>2007</v>
      </c>
      <c r="DI51">
        <v>899.09999999999991</v>
      </c>
    </row>
    <row r="52" spans="97:113">
      <c r="CS52">
        <v>1967</v>
      </c>
      <c r="CT52">
        <v>2442.1</v>
      </c>
      <c r="CV52">
        <v>1957</v>
      </c>
      <c r="CW52">
        <v>2458.2000000000003</v>
      </c>
      <c r="CY52">
        <v>1966</v>
      </c>
      <c r="CZ52">
        <v>1373.8999999999999</v>
      </c>
      <c r="DB52">
        <v>1962</v>
      </c>
      <c r="DC52">
        <v>1973.2</v>
      </c>
      <c r="DE52">
        <v>1939</v>
      </c>
      <c r="DF52">
        <v>2210.6999999999998</v>
      </c>
      <c r="DH52">
        <v>1992</v>
      </c>
      <c r="DI52">
        <v>898</v>
      </c>
    </row>
    <row r="53" spans="97:113">
      <c r="CS53">
        <v>1931</v>
      </c>
      <c r="CT53">
        <v>2440.3000000000002</v>
      </c>
      <c r="CV53">
        <v>1963</v>
      </c>
      <c r="CW53">
        <v>2454.6</v>
      </c>
      <c r="CY53">
        <v>1996</v>
      </c>
      <c r="CZ53">
        <v>1372.7</v>
      </c>
      <c r="DB53">
        <v>1977</v>
      </c>
      <c r="DC53">
        <v>1971.5</v>
      </c>
      <c r="DE53">
        <v>1998</v>
      </c>
      <c r="DF53">
        <v>2201.8999999999996</v>
      </c>
      <c r="DH53">
        <v>1999</v>
      </c>
      <c r="DI53">
        <v>897.09999999999991</v>
      </c>
    </row>
    <row r="54" spans="97:113">
      <c r="CS54">
        <v>1943</v>
      </c>
      <c r="CT54">
        <v>2438.6000000000004</v>
      </c>
      <c r="CV54">
        <v>1988</v>
      </c>
      <c r="CW54">
        <v>2453.7000000000003</v>
      </c>
      <c r="CY54">
        <v>1974</v>
      </c>
      <c r="CZ54">
        <v>1370.8</v>
      </c>
      <c r="DB54">
        <v>1964</v>
      </c>
      <c r="DC54">
        <v>1961</v>
      </c>
      <c r="DE54">
        <v>1966</v>
      </c>
      <c r="DF54">
        <v>2196.8999999999996</v>
      </c>
      <c r="DH54">
        <v>1962</v>
      </c>
      <c r="DI54">
        <v>895.6</v>
      </c>
    </row>
    <row r="55" spans="97:113">
      <c r="CS55">
        <v>1978</v>
      </c>
      <c r="CT55">
        <v>2437.2000000000003</v>
      </c>
      <c r="CV55">
        <v>2013</v>
      </c>
      <c r="CW55">
        <v>2448.5000000000005</v>
      </c>
      <c r="CY55">
        <v>1937</v>
      </c>
      <c r="CZ55">
        <v>1370.6999999999998</v>
      </c>
      <c r="DB55">
        <v>1993</v>
      </c>
      <c r="DC55">
        <v>1956.2000000000003</v>
      </c>
      <c r="DE55">
        <v>1955</v>
      </c>
      <c r="DF55">
        <v>2193.7000000000003</v>
      </c>
      <c r="DH55">
        <v>1976</v>
      </c>
      <c r="DI55">
        <v>894.80000000000007</v>
      </c>
    </row>
    <row r="56" spans="97:113">
      <c r="CS56">
        <v>1932</v>
      </c>
      <c r="CT56">
        <v>2435.5</v>
      </c>
      <c r="CV56">
        <v>2000</v>
      </c>
      <c r="CW56">
        <v>2446.4999999999995</v>
      </c>
      <c r="CY56">
        <v>1962</v>
      </c>
      <c r="CZ56">
        <v>1369.5</v>
      </c>
      <c r="DB56">
        <v>1978</v>
      </c>
      <c r="DC56">
        <v>1952.3000000000002</v>
      </c>
      <c r="DE56">
        <v>1937</v>
      </c>
      <c r="DF56">
        <v>2193.6</v>
      </c>
      <c r="DH56">
        <v>1937</v>
      </c>
      <c r="DI56">
        <v>892.19999999999993</v>
      </c>
    </row>
    <row r="57" spans="97:113">
      <c r="CS57">
        <v>1992</v>
      </c>
      <c r="CT57">
        <v>2435.1999999999998</v>
      </c>
      <c r="CV57">
        <v>2012</v>
      </c>
      <c r="CW57">
        <v>2443.2999999999997</v>
      </c>
      <c r="CY57">
        <v>2014</v>
      </c>
      <c r="CZ57">
        <v>1365.2</v>
      </c>
      <c r="DB57">
        <v>2011</v>
      </c>
      <c r="DC57">
        <v>1951.2</v>
      </c>
      <c r="DE57">
        <v>2010</v>
      </c>
      <c r="DF57">
        <v>2192.3000000000002</v>
      </c>
      <c r="DH57">
        <v>1996</v>
      </c>
      <c r="DI57">
        <v>891.7</v>
      </c>
    </row>
    <row r="58" spans="97:113">
      <c r="CS58">
        <v>1955</v>
      </c>
      <c r="CT58">
        <v>2433.4</v>
      </c>
      <c r="CV58">
        <v>1935</v>
      </c>
      <c r="CW58">
        <v>2438.6999999999998</v>
      </c>
      <c r="CY58">
        <v>1989</v>
      </c>
      <c r="CZ58">
        <v>1362.2</v>
      </c>
      <c r="DB58">
        <v>1988</v>
      </c>
      <c r="DC58">
        <v>1942.1000000000001</v>
      </c>
      <c r="DE58">
        <v>1963</v>
      </c>
      <c r="DF58">
        <v>2189.4</v>
      </c>
      <c r="DH58">
        <v>1989</v>
      </c>
      <c r="DI58">
        <v>891.69999999999993</v>
      </c>
    </row>
    <row r="59" spans="97:113">
      <c r="CS59">
        <v>1995</v>
      </c>
      <c r="CT59">
        <v>2428.2000000000003</v>
      </c>
      <c r="CV59">
        <v>1954</v>
      </c>
      <c r="CW59">
        <v>2437.0999999999995</v>
      </c>
      <c r="CY59">
        <v>2002</v>
      </c>
      <c r="CZ59">
        <v>1361.7000000000003</v>
      </c>
      <c r="DB59">
        <v>1976</v>
      </c>
      <c r="DC59">
        <v>1939.1000000000001</v>
      </c>
      <c r="DE59">
        <v>2011</v>
      </c>
      <c r="DF59">
        <v>2188.6999999999998</v>
      </c>
      <c r="DH59">
        <v>1974</v>
      </c>
      <c r="DI59">
        <v>887.9</v>
      </c>
    </row>
    <row r="60" spans="97:113">
      <c r="CS60">
        <v>1939</v>
      </c>
      <c r="CT60">
        <v>2422.9</v>
      </c>
      <c r="CV60">
        <v>1932</v>
      </c>
      <c r="CW60">
        <v>2436.8999999999996</v>
      </c>
      <c r="CY60">
        <v>2005</v>
      </c>
      <c r="CZ60">
        <v>1361</v>
      </c>
      <c r="DB60">
        <v>1947</v>
      </c>
      <c r="DC60">
        <v>1938.7</v>
      </c>
      <c r="DE60">
        <v>2012</v>
      </c>
      <c r="DF60">
        <v>2186.8999999999996</v>
      </c>
      <c r="DH60">
        <v>1967</v>
      </c>
      <c r="DI60">
        <v>886.6</v>
      </c>
    </row>
    <row r="61" spans="97:113">
      <c r="CS61">
        <v>1954</v>
      </c>
      <c r="CT61">
        <v>2422.1999999999998</v>
      </c>
      <c r="CV61">
        <v>1937</v>
      </c>
      <c r="CW61">
        <v>2429.7999999999997</v>
      </c>
      <c r="CY61">
        <v>1965</v>
      </c>
      <c r="CZ61">
        <v>1360.8000000000002</v>
      </c>
      <c r="DB61">
        <v>1937</v>
      </c>
      <c r="DC61">
        <v>1935.9999999999998</v>
      </c>
      <c r="DE61">
        <v>1932</v>
      </c>
      <c r="DF61">
        <v>2184.9999999999995</v>
      </c>
      <c r="DH61">
        <v>2004</v>
      </c>
      <c r="DI61">
        <v>885.80000000000007</v>
      </c>
    </row>
    <row r="62" spans="97:113">
      <c r="CS62">
        <v>2009</v>
      </c>
      <c r="CT62">
        <v>2421</v>
      </c>
      <c r="CV62">
        <v>1955</v>
      </c>
      <c r="CW62">
        <v>2426.3000000000002</v>
      </c>
      <c r="CY62">
        <v>1992</v>
      </c>
      <c r="CZ62">
        <v>1354.1</v>
      </c>
      <c r="DB62">
        <v>1936</v>
      </c>
      <c r="DC62">
        <v>1929.6</v>
      </c>
      <c r="DE62">
        <v>1952</v>
      </c>
      <c r="DF62">
        <v>2184.6999999999998</v>
      </c>
      <c r="DH62">
        <v>1931</v>
      </c>
      <c r="DI62">
        <v>883.69999999999993</v>
      </c>
    </row>
    <row r="63" spans="97:113">
      <c r="CS63">
        <v>1964</v>
      </c>
      <c r="CT63">
        <v>2418.1</v>
      </c>
      <c r="CV63">
        <v>2010</v>
      </c>
      <c r="CW63">
        <v>2417.3000000000002</v>
      </c>
      <c r="CY63">
        <v>1978</v>
      </c>
      <c r="CZ63">
        <v>1353.2000000000003</v>
      </c>
      <c r="DB63">
        <v>1963</v>
      </c>
      <c r="DC63">
        <v>1929.1</v>
      </c>
      <c r="DE63">
        <v>1970</v>
      </c>
      <c r="DF63">
        <v>2177.1999999999998</v>
      </c>
      <c r="DH63">
        <v>1946</v>
      </c>
      <c r="DI63">
        <v>881.90000000000009</v>
      </c>
    </row>
    <row r="64" spans="97:113">
      <c r="CS64">
        <v>1990</v>
      </c>
      <c r="CT64">
        <v>2416.6999999999998</v>
      </c>
      <c r="CV64">
        <v>1964</v>
      </c>
      <c r="CW64">
        <v>2407.8999999999996</v>
      </c>
      <c r="CY64">
        <v>1964</v>
      </c>
      <c r="CZ64">
        <v>1346</v>
      </c>
      <c r="DB64">
        <v>1970</v>
      </c>
      <c r="DC64">
        <v>1925.6999999999998</v>
      </c>
      <c r="DE64">
        <v>1993</v>
      </c>
      <c r="DF64">
        <v>2175.2000000000003</v>
      </c>
      <c r="DH64">
        <v>1966</v>
      </c>
      <c r="DI64">
        <v>872.6</v>
      </c>
    </row>
    <row r="65" spans="97:113">
      <c r="CS65">
        <v>2012</v>
      </c>
      <c r="CT65">
        <v>2415.1000000000004</v>
      </c>
      <c r="CV65">
        <v>1966</v>
      </c>
      <c r="CW65">
        <v>2397.0999999999995</v>
      </c>
      <c r="CY65">
        <v>1943</v>
      </c>
      <c r="CZ65">
        <v>1345.8</v>
      </c>
      <c r="DB65">
        <v>1935</v>
      </c>
      <c r="DC65">
        <v>1923.5</v>
      </c>
      <c r="DE65">
        <v>1974</v>
      </c>
      <c r="DF65">
        <v>2171.8000000000002</v>
      </c>
      <c r="DH65">
        <v>1975</v>
      </c>
      <c r="DI65">
        <v>870.40000000000009</v>
      </c>
    </row>
    <row r="66" spans="97:113">
      <c r="CS66">
        <v>1937</v>
      </c>
      <c r="CT66">
        <v>2399.6</v>
      </c>
      <c r="CV66">
        <v>1970</v>
      </c>
      <c r="CW66">
        <v>2394.1999999999998</v>
      </c>
      <c r="CY66">
        <v>1985</v>
      </c>
      <c r="CZ66">
        <v>1337.9</v>
      </c>
      <c r="DB66">
        <v>1942</v>
      </c>
      <c r="DC66">
        <v>1922.6</v>
      </c>
      <c r="DE66">
        <v>1988</v>
      </c>
      <c r="DF66">
        <v>2171.6000000000004</v>
      </c>
      <c r="DH66">
        <v>1959</v>
      </c>
      <c r="DI66">
        <v>867.9</v>
      </c>
    </row>
    <row r="67" spans="97:113">
      <c r="CS67">
        <v>2011</v>
      </c>
      <c r="CT67">
        <v>2392.1000000000004</v>
      </c>
      <c r="CV67">
        <v>2004</v>
      </c>
      <c r="CW67">
        <v>2391.2000000000003</v>
      </c>
      <c r="CY67">
        <v>2004</v>
      </c>
      <c r="CZ67">
        <v>1337.9</v>
      </c>
      <c r="DB67">
        <v>2012</v>
      </c>
      <c r="DC67">
        <v>1919.9999999999998</v>
      </c>
      <c r="DE67">
        <v>1976</v>
      </c>
      <c r="DF67">
        <v>2171.4</v>
      </c>
      <c r="DH67">
        <v>1954</v>
      </c>
      <c r="DI67">
        <v>865.4</v>
      </c>
    </row>
    <row r="68" spans="97:113">
      <c r="CS68">
        <v>2010</v>
      </c>
      <c r="CT68">
        <v>2389.4999999999991</v>
      </c>
      <c r="CV68">
        <v>1943</v>
      </c>
      <c r="CW68">
        <v>2387.4</v>
      </c>
      <c r="CY68">
        <v>1993</v>
      </c>
      <c r="CZ68">
        <v>1335.6000000000001</v>
      </c>
      <c r="DB68">
        <v>1955</v>
      </c>
      <c r="DC68">
        <v>1911.1000000000001</v>
      </c>
      <c r="DE68">
        <v>1964</v>
      </c>
      <c r="DF68">
        <v>2171.1999999999998</v>
      </c>
      <c r="DH68">
        <v>1952</v>
      </c>
      <c r="DI68">
        <v>862.5</v>
      </c>
    </row>
    <row r="69" spans="97:113">
      <c r="CS69">
        <v>1985</v>
      </c>
      <c r="CT69">
        <v>2389.1999999999998</v>
      </c>
      <c r="CV69">
        <v>1952</v>
      </c>
      <c r="CW69">
        <v>2386.7999999999997</v>
      </c>
      <c r="CY69">
        <v>1945</v>
      </c>
      <c r="CZ69">
        <v>1320.7</v>
      </c>
      <c r="DB69">
        <v>2010</v>
      </c>
      <c r="DC69">
        <v>1909</v>
      </c>
      <c r="DE69">
        <v>1935</v>
      </c>
      <c r="DF69">
        <v>2163.5</v>
      </c>
      <c r="DH69">
        <v>2014</v>
      </c>
      <c r="DI69">
        <v>859.10000000000014</v>
      </c>
    </row>
    <row r="70" spans="97:113">
      <c r="CS70">
        <v>1946</v>
      </c>
      <c r="CT70">
        <v>2385.7000000000003</v>
      </c>
      <c r="CV70">
        <v>1945</v>
      </c>
      <c r="CW70">
        <v>2386.4</v>
      </c>
      <c r="CY70">
        <v>1954</v>
      </c>
      <c r="CZ70">
        <v>1319.6</v>
      </c>
      <c r="DB70">
        <v>2000</v>
      </c>
      <c r="DC70">
        <v>1908.1999999999996</v>
      </c>
      <c r="DE70">
        <v>2004</v>
      </c>
      <c r="DF70">
        <v>2157.7000000000003</v>
      </c>
      <c r="DH70">
        <v>1965</v>
      </c>
      <c r="DI70">
        <v>857.9</v>
      </c>
    </row>
    <row r="71" spans="97:113">
      <c r="CS71">
        <v>1965</v>
      </c>
      <c r="CT71">
        <v>2382.4</v>
      </c>
      <c r="CV71">
        <v>1942</v>
      </c>
      <c r="CW71">
        <v>2385.5</v>
      </c>
      <c r="CY71">
        <v>1955</v>
      </c>
      <c r="CZ71">
        <v>1319.0000000000002</v>
      </c>
      <c r="DB71">
        <v>1974</v>
      </c>
      <c r="DC71">
        <v>1898.5</v>
      </c>
      <c r="DE71">
        <v>2000</v>
      </c>
      <c r="DF71">
        <v>2148.4999999999995</v>
      </c>
      <c r="DH71">
        <v>1997</v>
      </c>
      <c r="DI71">
        <v>856.5</v>
      </c>
    </row>
    <row r="72" spans="97:113">
      <c r="CS72">
        <v>1989</v>
      </c>
      <c r="CT72">
        <v>2381.2999999999997</v>
      </c>
      <c r="CV72">
        <v>1993</v>
      </c>
      <c r="CW72">
        <v>2382.9</v>
      </c>
      <c r="CY72">
        <v>2012</v>
      </c>
      <c r="CZ72">
        <v>1315.8</v>
      </c>
      <c r="DB72">
        <v>1932</v>
      </c>
      <c r="DC72">
        <v>1897.7999999999997</v>
      </c>
      <c r="DE72">
        <v>1945</v>
      </c>
      <c r="DF72">
        <v>2141.6</v>
      </c>
      <c r="DH72">
        <v>1955</v>
      </c>
      <c r="DI72">
        <v>856</v>
      </c>
    </row>
    <row r="73" spans="97:113">
      <c r="CS73">
        <v>1977</v>
      </c>
      <c r="CT73">
        <v>2378.6</v>
      </c>
      <c r="CV73">
        <v>1976</v>
      </c>
      <c r="CW73">
        <v>2380.7000000000003</v>
      </c>
      <c r="CY73">
        <v>2010</v>
      </c>
      <c r="CZ73">
        <v>1315.6000000000001</v>
      </c>
      <c r="DB73">
        <v>1984</v>
      </c>
      <c r="DC73">
        <v>1895.8999999999999</v>
      </c>
      <c r="DE73">
        <v>1984</v>
      </c>
      <c r="DF73">
        <v>2139</v>
      </c>
      <c r="DH73">
        <v>1993</v>
      </c>
      <c r="DI73">
        <v>853.40000000000009</v>
      </c>
    </row>
    <row r="74" spans="97:113">
      <c r="CS74">
        <v>2002</v>
      </c>
      <c r="CT74">
        <v>2372.5</v>
      </c>
      <c r="CV74">
        <v>1944</v>
      </c>
      <c r="CW74">
        <v>2373.5</v>
      </c>
      <c r="CY74">
        <v>1936</v>
      </c>
      <c r="CZ74">
        <v>1309</v>
      </c>
      <c r="DB74">
        <v>2004</v>
      </c>
      <c r="DC74">
        <v>1895.6000000000001</v>
      </c>
      <c r="DE74">
        <v>1936</v>
      </c>
      <c r="DF74">
        <v>2135.7999999999997</v>
      </c>
      <c r="DH74">
        <v>1935</v>
      </c>
      <c r="DI74">
        <v>852</v>
      </c>
    </row>
    <row r="75" spans="97:113">
      <c r="CS75">
        <v>2014</v>
      </c>
      <c r="CT75">
        <v>2366.0000000000005</v>
      </c>
      <c r="CV75">
        <v>1946</v>
      </c>
      <c r="CW75">
        <v>2356.1</v>
      </c>
      <c r="CY75">
        <v>1932</v>
      </c>
      <c r="CZ75">
        <v>1308.8999999999999</v>
      </c>
      <c r="DB75">
        <v>1983</v>
      </c>
      <c r="DC75">
        <v>1881.1</v>
      </c>
      <c r="DE75">
        <v>1944</v>
      </c>
      <c r="DF75">
        <v>2121.5</v>
      </c>
      <c r="DH75">
        <v>1979</v>
      </c>
      <c r="DI75">
        <v>846</v>
      </c>
    </row>
    <row r="76" spans="97:113">
      <c r="CS76">
        <v>1982</v>
      </c>
      <c r="CT76">
        <v>2365.7000000000003</v>
      </c>
      <c r="CV76">
        <v>2011</v>
      </c>
      <c r="CW76">
        <v>2356.1</v>
      </c>
      <c r="CY76">
        <v>1944</v>
      </c>
      <c r="CZ76">
        <v>1305.7</v>
      </c>
      <c r="DB76">
        <v>1944</v>
      </c>
      <c r="DC76">
        <v>1872</v>
      </c>
      <c r="DE76">
        <v>1942</v>
      </c>
      <c r="DF76">
        <v>2119.4</v>
      </c>
      <c r="DH76">
        <v>1981</v>
      </c>
      <c r="DI76">
        <v>839.30000000000007</v>
      </c>
    </row>
    <row r="77" spans="97:113">
      <c r="CS77">
        <v>1979</v>
      </c>
      <c r="CT77">
        <v>2364.1</v>
      </c>
      <c r="CV77">
        <v>1936</v>
      </c>
      <c r="CW77">
        <v>2352.4999999999995</v>
      </c>
      <c r="CY77">
        <v>2011</v>
      </c>
      <c r="CZ77">
        <v>1301.8</v>
      </c>
      <c r="DB77">
        <v>1943</v>
      </c>
      <c r="DC77">
        <v>1866.5</v>
      </c>
      <c r="DE77">
        <v>1946</v>
      </c>
      <c r="DF77">
        <v>2113.9</v>
      </c>
      <c r="DH77">
        <v>1942</v>
      </c>
      <c r="DI77">
        <v>838.1</v>
      </c>
    </row>
    <row r="78" spans="97:113">
      <c r="CS78">
        <v>1944</v>
      </c>
      <c r="CT78">
        <v>2362</v>
      </c>
      <c r="CV78">
        <v>1984</v>
      </c>
      <c r="CW78">
        <v>2344.6999999999998</v>
      </c>
      <c r="CY78">
        <v>2000</v>
      </c>
      <c r="CZ78">
        <v>1288.4999999999998</v>
      </c>
      <c r="DB78">
        <v>1946</v>
      </c>
      <c r="DC78">
        <v>1866.2</v>
      </c>
      <c r="DE78">
        <v>1943</v>
      </c>
      <c r="DF78">
        <v>2094</v>
      </c>
      <c r="DH78">
        <v>1945</v>
      </c>
      <c r="DI78">
        <v>836.5</v>
      </c>
    </row>
    <row r="79" spans="97:113">
      <c r="CS79">
        <v>2000</v>
      </c>
      <c r="CT79">
        <v>2356.6</v>
      </c>
      <c r="CV79">
        <v>1995</v>
      </c>
      <c r="CW79">
        <v>2339.1999999999998</v>
      </c>
      <c r="CY79">
        <v>1942</v>
      </c>
      <c r="CZ79">
        <v>1286.9000000000001</v>
      </c>
      <c r="DB79">
        <v>1989</v>
      </c>
      <c r="DC79">
        <v>1862.8</v>
      </c>
      <c r="DE79">
        <v>1989</v>
      </c>
      <c r="DF79">
        <v>2090.5</v>
      </c>
      <c r="DH79">
        <v>2011</v>
      </c>
      <c r="DI79">
        <v>835.5</v>
      </c>
    </row>
    <row r="80" spans="97:113">
      <c r="CS80">
        <v>1945</v>
      </c>
      <c r="CT80">
        <v>2349.7999999999997</v>
      </c>
      <c r="CV80">
        <v>1989</v>
      </c>
      <c r="CW80">
        <v>2338.8000000000002</v>
      </c>
      <c r="CY80">
        <v>1935</v>
      </c>
      <c r="CZ80">
        <v>1284.8999999999999</v>
      </c>
      <c r="DB80">
        <v>1945</v>
      </c>
      <c r="DC80">
        <v>1858.7</v>
      </c>
      <c r="DE80">
        <v>1983</v>
      </c>
      <c r="DF80">
        <v>2080.4</v>
      </c>
      <c r="DH80">
        <v>2012</v>
      </c>
      <c r="DI80">
        <v>825.4</v>
      </c>
    </row>
    <row r="81" spans="97:113">
      <c r="CS81">
        <v>1981</v>
      </c>
      <c r="CT81">
        <v>2322.5</v>
      </c>
      <c r="CV81">
        <v>1953</v>
      </c>
      <c r="CW81">
        <v>2317.1</v>
      </c>
      <c r="CY81">
        <v>1995</v>
      </c>
      <c r="CZ81">
        <v>1283.0999999999999</v>
      </c>
      <c r="DB81">
        <v>1995</v>
      </c>
      <c r="DC81">
        <v>1853.7</v>
      </c>
      <c r="DE81">
        <v>1995</v>
      </c>
      <c r="DF81">
        <v>2075.6999999999998</v>
      </c>
      <c r="DH81">
        <v>1984</v>
      </c>
      <c r="DI81">
        <v>825</v>
      </c>
    </row>
    <row r="82" spans="97:113">
      <c r="CS82">
        <v>1960</v>
      </c>
      <c r="CT82">
        <v>2312.9</v>
      </c>
      <c r="CV82">
        <v>1983</v>
      </c>
      <c r="CW82">
        <v>2299.1</v>
      </c>
      <c r="CY82">
        <v>1984</v>
      </c>
      <c r="CZ82">
        <v>1280.3999999999999</v>
      </c>
      <c r="DB82">
        <v>1953</v>
      </c>
      <c r="DC82">
        <v>1849.5</v>
      </c>
      <c r="DE82">
        <v>1953</v>
      </c>
      <c r="DF82">
        <v>2075.1</v>
      </c>
      <c r="DH82">
        <v>2000</v>
      </c>
      <c r="DI82">
        <v>821.9</v>
      </c>
    </row>
    <row r="83" spans="97:113">
      <c r="CS83">
        <v>1938</v>
      </c>
      <c r="CT83">
        <v>2297.7000000000003</v>
      </c>
      <c r="CV83">
        <v>1960</v>
      </c>
      <c r="CW83">
        <v>2285.6999999999998</v>
      </c>
      <c r="CY83">
        <v>1946</v>
      </c>
      <c r="CZ83">
        <v>1275.7</v>
      </c>
      <c r="DB83">
        <v>1992</v>
      </c>
      <c r="DC83">
        <v>1845</v>
      </c>
      <c r="DE83">
        <v>1960</v>
      </c>
      <c r="DF83">
        <v>2068.6999999999998</v>
      </c>
      <c r="DH83">
        <v>1953</v>
      </c>
      <c r="DI83">
        <v>817.5</v>
      </c>
    </row>
    <row r="84" spans="97:113">
      <c r="CS84">
        <v>1956</v>
      </c>
      <c r="CT84">
        <v>2296.1999999999998</v>
      </c>
      <c r="CV84">
        <v>1956</v>
      </c>
      <c r="CW84">
        <v>2269.9999999999995</v>
      </c>
      <c r="CY84">
        <v>1979</v>
      </c>
      <c r="CZ84">
        <v>1269.6999999999998</v>
      </c>
      <c r="DB84">
        <v>1980</v>
      </c>
      <c r="DC84">
        <v>1825.6000000000001</v>
      </c>
      <c r="DE84">
        <v>1980</v>
      </c>
      <c r="DF84">
        <v>2067.2000000000003</v>
      </c>
      <c r="DH84">
        <v>1936</v>
      </c>
      <c r="DI84">
        <v>807.5</v>
      </c>
    </row>
    <row r="85" spans="97:113">
      <c r="CS85">
        <v>1942</v>
      </c>
      <c r="CT85">
        <v>2287.8000000000002</v>
      </c>
      <c r="CV85">
        <v>1979</v>
      </c>
      <c r="CW85">
        <v>2255.9999999999995</v>
      </c>
      <c r="CY85">
        <v>1953</v>
      </c>
      <c r="CZ85">
        <v>1263</v>
      </c>
      <c r="DB85">
        <v>1960</v>
      </c>
      <c r="DC85">
        <v>1824.6</v>
      </c>
      <c r="DE85">
        <v>1992</v>
      </c>
      <c r="DF85">
        <v>2055</v>
      </c>
      <c r="DH85">
        <v>1944</v>
      </c>
      <c r="DI85">
        <v>805.6</v>
      </c>
    </row>
    <row r="86" spans="97:113">
      <c r="CS86">
        <v>1953</v>
      </c>
      <c r="CT86">
        <v>2267.2999999999997</v>
      </c>
      <c r="CV86">
        <v>1980</v>
      </c>
      <c r="CW86">
        <v>2252.3000000000002</v>
      </c>
      <c r="CY86">
        <v>1960</v>
      </c>
      <c r="CZ86">
        <v>1238</v>
      </c>
      <c r="DB86">
        <v>1956</v>
      </c>
      <c r="DC86">
        <v>1802.7999999999997</v>
      </c>
      <c r="DE86">
        <v>1956</v>
      </c>
      <c r="DF86">
        <v>2037.8999999999996</v>
      </c>
      <c r="DH86">
        <v>1960</v>
      </c>
      <c r="DI86">
        <v>799.6</v>
      </c>
    </row>
    <row r="87" spans="97:113">
      <c r="CS87">
        <v>1984</v>
      </c>
      <c r="CT87">
        <v>2207.6</v>
      </c>
      <c r="CV87">
        <v>1971</v>
      </c>
      <c r="CW87">
        <v>2244.1</v>
      </c>
      <c r="CY87">
        <v>1981</v>
      </c>
      <c r="CZ87">
        <v>1230.9000000000001</v>
      </c>
      <c r="DB87">
        <v>1971</v>
      </c>
      <c r="DC87">
        <v>1800.9</v>
      </c>
      <c r="DE87">
        <v>1971</v>
      </c>
      <c r="DF87">
        <v>2036.4</v>
      </c>
      <c r="DH87">
        <v>1995</v>
      </c>
      <c r="DI87">
        <v>788.8</v>
      </c>
    </row>
    <row r="88" spans="97:113">
      <c r="CS88">
        <v>1971</v>
      </c>
      <c r="CT88">
        <v>2189.3999999999996</v>
      </c>
      <c r="CV88">
        <v>1938</v>
      </c>
      <c r="CW88">
        <v>2241.2000000000003</v>
      </c>
      <c r="CY88">
        <v>1971</v>
      </c>
      <c r="CZ88">
        <v>1212.8000000000002</v>
      </c>
      <c r="DB88">
        <v>1981</v>
      </c>
      <c r="DC88">
        <v>1798.6000000000001</v>
      </c>
      <c r="DE88">
        <v>1979</v>
      </c>
      <c r="DF88">
        <v>2016.5999999999997</v>
      </c>
      <c r="DH88">
        <v>1956</v>
      </c>
      <c r="DI88">
        <v>784.09999999999991</v>
      </c>
    </row>
    <row r="89" spans="97:113">
      <c r="CS89">
        <v>1986</v>
      </c>
      <c r="CT89">
        <v>2178.6999999999998</v>
      </c>
      <c r="CV89">
        <v>1992</v>
      </c>
      <c r="CW89">
        <v>2231.6999999999998</v>
      </c>
      <c r="CY89">
        <v>1938</v>
      </c>
      <c r="CZ89">
        <v>1211.6000000000001</v>
      </c>
      <c r="DB89">
        <v>1938</v>
      </c>
      <c r="DC89">
        <v>1793.8000000000002</v>
      </c>
      <c r="DE89">
        <v>1938</v>
      </c>
      <c r="DF89">
        <v>2011.7000000000003</v>
      </c>
      <c r="DH89">
        <v>1971</v>
      </c>
      <c r="DI89">
        <v>781.00000000000011</v>
      </c>
    </row>
    <row r="90" spans="97:113">
      <c r="CS90">
        <v>1993</v>
      </c>
      <c r="CT90">
        <v>2166.6999999999998</v>
      </c>
      <c r="CV90">
        <v>1981</v>
      </c>
      <c r="CW90">
        <v>2218.4</v>
      </c>
      <c r="CY90">
        <v>1956</v>
      </c>
      <c r="CZ90">
        <v>1186.7999999999997</v>
      </c>
      <c r="DB90">
        <v>1979</v>
      </c>
      <c r="DC90">
        <v>1773.8999999999996</v>
      </c>
      <c r="DE90">
        <v>1981</v>
      </c>
      <c r="DF90">
        <v>2002.6000000000001</v>
      </c>
      <c r="DH90">
        <v>1932</v>
      </c>
      <c r="DI90">
        <v>754.4</v>
      </c>
    </row>
    <row r="91" spans="97:113">
      <c r="CS91">
        <v>1980</v>
      </c>
      <c r="CT91">
        <v>2151.4</v>
      </c>
      <c r="CV91">
        <v>1985</v>
      </c>
      <c r="CW91">
        <v>2105.4</v>
      </c>
      <c r="CY91">
        <v>1980</v>
      </c>
      <c r="CZ91">
        <v>1175.4000000000001</v>
      </c>
      <c r="DB91">
        <v>1985</v>
      </c>
      <c r="DC91">
        <v>1752.1000000000001</v>
      </c>
      <c r="DE91">
        <v>1985</v>
      </c>
      <c r="DF91">
        <v>1911.0000000000002</v>
      </c>
      <c r="DH91">
        <v>1938</v>
      </c>
      <c r="DI91">
        <v>740.9</v>
      </c>
    </row>
    <row r="92" spans="97:113">
      <c r="DH92">
        <v>1980</v>
      </c>
      <c r="DI92">
        <v>735.2</v>
      </c>
    </row>
  </sheetData>
  <phoneticPr fontId="0" type="noConversion"/>
  <printOptions gridLines="1"/>
  <pageMargins left="0" right="0" top="0.19685039370078741" bottom="0.19685039370078741"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359"/>
  <sheetViews>
    <sheetView zoomScaleNormal="100" workbookViewId="0"/>
  </sheetViews>
  <sheetFormatPr defaultColWidth="9.33203125" defaultRowHeight="12.75"/>
  <cols>
    <col min="1" max="1" width="19" style="8" customWidth="1"/>
    <col min="2" max="69" width="8.33203125" style="8" hidden="1" customWidth="1"/>
    <col min="70" max="70" width="8.33203125" style="8" customWidth="1"/>
    <col min="71" max="87" width="7.83203125" style="8" customWidth="1"/>
    <col min="88" max="88" width="12.5" style="8" bestFit="1" customWidth="1"/>
    <col min="89" max="89" width="12.5" style="8" customWidth="1"/>
    <col min="90" max="90" width="11.83203125" style="8" bestFit="1" customWidth="1"/>
    <col min="91" max="101" width="10.83203125" style="8" customWidth="1"/>
    <col min="102" max="102" width="10.5" style="8" customWidth="1"/>
    <col min="103" max="103" width="11" style="8" bestFit="1" customWidth="1"/>
    <col min="104" max="104" width="9.6640625" style="8" bestFit="1" customWidth="1"/>
    <col min="105" max="16384" width="9.33203125" style="8"/>
  </cols>
  <sheetData>
    <row r="1" spans="1:143">
      <c r="A1" s="1" t="s">
        <v>93</v>
      </c>
      <c r="CX1" s="29"/>
    </row>
    <row r="2" spans="1:143">
      <c r="A2" s="5" t="s">
        <v>47</v>
      </c>
      <c r="CX2" s="29"/>
    </row>
    <row r="3" spans="1:143">
      <c r="A3" s="5" t="s">
        <v>48</v>
      </c>
      <c r="CN3" s="37"/>
      <c r="CO3" s="37" t="s">
        <v>154</v>
      </c>
      <c r="CP3" s="37"/>
      <c r="CQ3" s="37"/>
      <c r="CR3" s="37" t="s">
        <v>60</v>
      </c>
      <c r="CS3" s="37"/>
      <c r="CT3" s="37"/>
      <c r="CU3" s="37" t="s">
        <v>173</v>
      </c>
      <c r="CV3" s="37"/>
      <c r="CW3" s="37"/>
      <c r="CX3" s="29"/>
    </row>
    <row r="4" spans="1:143">
      <c r="A4" s="5"/>
      <c r="CN4" s="38"/>
      <c r="CO4" s="38" t="s">
        <v>172</v>
      </c>
      <c r="CP4" s="38"/>
      <c r="CQ4" s="38"/>
      <c r="CR4" s="38" t="s">
        <v>172</v>
      </c>
      <c r="CS4" s="38"/>
      <c r="CT4" s="38"/>
      <c r="CU4" s="38" t="s">
        <v>172</v>
      </c>
      <c r="CV4" s="38"/>
      <c r="CW4" s="38"/>
      <c r="CX4" s="30" t="s">
        <v>165</v>
      </c>
      <c r="DD4" s="30" t="s">
        <v>195</v>
      </c>
    </row>
    <row r="5" spans="1:143">
      <c r="A5" s="1" t="s">
        <v>94</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5"/>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7" t="s">
        <v>22</v>
      </c>
      <c r="CK5" s="7" t="s">
        <v>22</v>
      </c>
      <c r="CL5" s="18" t="s">
        <v>22</v>
      </c>
      <c r="CN5" s="38"/>
      <c r="CO5" s="38" t="s">
        <v>166</v>
      </c>
      <c r="CP5" s="38"/>
      <c r="CQ5" s="38"/>
      <c r="CR5" s="38" t="s">
        <v>166</v>
      </c>
      <c r="CS5" s="38"/>
      <c r="CT5" s="38"/>
      <c r="CU5" s="38" t="s">
        <v>166</v>
      </c>
      <c r="CV5" s="38"/>
      <c r="CW5" s="38"/>
      <c r="CX5" s="29" t="s">
        <v>166</v>
      </c>
    </row>
    <row r="6" spans="1:14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E6" s="1"/>
      <c r="BF6" s="1"/>
      <c r="BG6" s="1"/>
      <c r="BH6" s="1"/>
      <c r="BI6" s="1"/>
      <c r="BJ6" s="1"/>
      <c r="BK6" s="1"/>
      <c r="BL6" s="1"/>
      <c r="BM6" s="1"/>
      <c r="BN6" s="1"/>
      <c r="BO6" s="1"/>
      <c r="BP6" s="1"/>
      <c r="BQ6" s="1"/>
      <c r="BR6" s="1"/>
      <c r="BS6" s="1"/>
      <c r="BT6" s="1"/>
      <c r="BU6" s="5"/>
      <c r="BV6" s="5"/>
      <c r="BW6" s="5"/>
      <c r="BX6" s="5"/>
      <c r="BY6" s="5"/>
      <c r="BZ6" s="5"/>
      <c r="CA6" s="5"/>
      <c r="CB6" s="5"/>
      <c r="CC6" s="5"/>
      <c r="CD6" s="5"/>
      <c r="CE6" s="5"/>
      <c r="CF6" s="5"/>
      <c r="CG6" s="5"/>
      <c r="CH6" s="5"/>
      <c r="CI6" s="5"/>
      <c r="CJ6" s="18" t="s">
        <v>1</v>
      </c>
      <c r="CK6" s="18" t="s">
        <v>1</v>
      </c>
      <c r="CL6" s="18" t="s">
        <v>1</v>
      </c>
      <c r="CN6" s="38"/>
      <c r="CO6" s="33" t="s">
        <v>134</v>
      </c>
      <c r="CP6" s="38" t="s">
        <v>148</v>
      </c>
      <c r="CQ6" s="38"/>
      <c r="CR6" s="33" t="s">
        <v>134</v>
      </c>
      <c r="CS6" s="37" t="s">
        <v>60</v>
      </c>
      <c r="CT6" s="38"/>
      <c r="CU6" s="33" t="s">
        <v>134</v>
      </c>
      <c r="CV6" s="37" t="s">
        <v>173</v>
      </c>
      <c r="CW6" s="38"/>
      <c r="CX6" s="33" t="s">
        <v>134</v>
      </c>
      <c r="CY6" s="8" t="s">
        <v>150</v>
      </c>
      <c r="DB6" s="29" t="s">
        <v>2</v>
      </c>
      <c r="DC6" s="29"/>
      <c r="DD6" s="29"/>
      <c r="DE6" s="29" t="s">
        <v>3</v>
      </c>
      <c r="DF6" s="29"/>
      <c r="DG6" s="29"/>
      <c r="DH6" s="29" t="s">
        <v>4</v>
      </c>
      <c r="DI6" s="29"/>
      <c r="DJ6" s="29"/>
      <c r="DK6" s="29" t="s">
        <v>5</v>
      </c>
      <c r="DL6" s="29"/>
      <c r="DM6" s="29"/>
      <c r="DN6" s="29" t="s">
        <v>6</v>
      </c>
      <c r="DO6" s="29"/>
      <c r="DP6" s="29"/>
      <c r="DQ6" s="29" t="s">
        <v>7</v>
      </c>
      <c r="DR6" s="29"/>
      <c r="DS6" s="29"/>
      <c r="DT6" s="29" t="s">
        <v>8</v>
      </c>
      <c r="DU6" s="29"/>
      <c r="DV6" s="29"/>
      <c r="DW6" s="29" t="s">
        <v>9</v>
      </c>
      <c r="DX6" s="29"/>
      <c r="DY6" s="29"/>
      <c r="DZ6" s="29" t="s">
        <v>10</v>
      </c>
      <c r="EA6" s="29"/>
      <c r="EB6" s="29"/>
      <c r="EC6" s="29" t="s">
        <v>11</v>
      </c>
      <c r="ED6" s="29"/>
      <c r="EE6" s="29"/>
      <c r="EF6" s="29" t="s">
        <v>12</v>
      </c>
      <c r="EG6" s="29"/>
      <c r="EH6" s="29"/>
      <c r="EI6" s="29" t="s">
        <v>13</v>
      </c>
    </row>
    <row r="7" spans="1:143">
      <c r="A7" s="1"/>
      <c r="B7" s="5">
        <v>1932</v>
      </c>
      <c r="C7" s="5">
        <v>1933</v>
      </c>
      <c r="D7" s="5">
        <v>1934</v>
      </c>
      <c r="E7" s="5">
        <v>1935</v>
      </c>
      <c r="F7" s="5">
        <v>1936</v>
      </c>
      <c r="G7" s="5">
        <v>1937</v>
      </c>
      <c r="H7" s="5">
        <v>1938</v>
      </c>
      <c r="I7" s="5">
        <v>1939</v>
      </c>
      <c r="J7" s="5">
        <v>1940</v>
      </c>
      <c r="K7" s="5">
        <v>1941</v>
      </c>
      <c r="L7" s="5">
        <v>1942</v>
      </c>
      <c r="M7" s="5">
        <v>1943</v>
      </c>
      <c r="N7" s="5">
        <v>1944</v>
      </c>
      <c r="O7" s="5">
        <v>1945</v>
      </c>
      <c r="P7" s="5">
        <v>1946</v>
      </c>
      <c r="Q7" s="5">
        <v>1947</v>
      </c>
      <c r="R7" s="5">
        <v>1948</v>
      </c>
      <c r="S7" s="5">
        <v>1949</v>
      </c>
      <c r="T7" s="5">
        <v>1950</v>
      </c>
      <c r="U7" s="5">
        <v>1951</v>
      </c>
      <c r="V7" s="5">
        <v>1952</v>
      </c>
      <c r="W7" s="5">
        <v>1953</v>
      </c>
      <c r="X7" s="5">
        <v>1954</v>
      </c>
      <c r="Y7" s="5">
        <v>1955</v>
      </c>
      <c r="Z7" s="5">
        <v>1956</v>
      </c>
      <c r="AA7" s="5">
        <v>1957</v>
      </c>
      <c r="AB7" s="5">
        <v>1958</v>
      </c>
      <c r="AC7" s="5">
        <v>1959</v>
      </c>
      <c r="AD7" s="5">
        <v>1960</v>
      </c>
      <c r="AE7" s="5">
        <v>1961</v>
      </c>
      <c r="AF7" s="5">
        <v>1962</v>
      </c>
      <c r="AG7" s="5">
        <v>1963</v>
      </c>
      <c r="AH7" s="5">
        <v>1964</v>
      </c>
      <c r="AI7" s="5">
        <v>1965</v>
      </c>
      <c r="AJ7" s="5">
        <v>1966</v>
      </c>
      <c r="AK7" s="5">
        <v>1967</v>
      </c>
      <c r="AL7" s="5">
        <v>1968</v>
      </c>
      <c r="AM7" s="5">
        <v>1969</v>
      </c>
      <c r="AN7" s="5">
        <v>1970</v>
      </c>
      <c r="AO7" s="5">
        <v>1971</v>
      </c>
      <c r="AP7" s="5">
        <v>1972</v>
      </c>
      <c r="AQ7" s="5">
        <v>1973</v>
      </c>
      <c r="AR7" s="5">
        <v>1974</v>
      </c>
      <c r="AS7" s="5">
        <v>1975</v>
      </c>
      <c r="AT7" s="5">
        <v>1976</v>
      </c>
      <c r="AU7" s="5">
        <v>1977</v>
      </c>
      <c r="AV7" s="5">
        <v>1978</v>
      </c>
      <c r="AW7" s="5">
        <v>1979</v>
      </c>
      <c r="AX7" s="5">
        <v>1980</v>
      </c>
      <c r="AY7" s="5">
        <v>1981</v>
      </c>
      <c r="AZ7" s="5">
        <v>1982</v>
      </c>
      <c r="BA7" s="5">
        <v>1983</v>
      </c>
      <c r="BB7" s="5">
        <v>1984</v>
      </c>
      <c r="BC7" s="5">
        <v>1985</v>
      </c>
      <c r="BD7" s="5">
        <v>1986</v>
      </c>
      <c r="BE7" s="5">
        <v>1987</v>
      </c>
      <c r="BF7" s="5">
        <v>1988</v>
      </c>
      <c r="BG7" s="5">
        <v>1989</v>
      </c>
      <c r="BH7" s="5">
        <v>1990</v>
      </c>
      <c r="BI7" s="5">
        <v>1991</v>
      </c>
      <c r="BJ7" s="5">
        <v>1992</v>
      </c>
      <c r="BK7" s="5">
        <v>1993</v>
      </c>
      <c r="BL7" s="5">
        <v>1994</v>
      </c>
      <c r="BM7" s="5">
        <v>1995</v>
      </c>
      <c r="BN7" s="5">
        <v>1996</v>
      </c>
      <c r="BO7" s="5">
        <v>1997</v>
      </c>
      <c r="BP7" s="5">
        <v>1998</v>
      </c>
      <c r="BQ7" s="5">
        <v>1999</v>
      </c>
      <c r="BR7" s="1">
        <v>2000</v>
      </c>
      <c r="BS7" s="1">
        <v>2001</v>
      </c>
      <c r="BT7" s="1">
        <v>2002</v>
      </c>
      <c r="BU7" s="5">
        <v>2003</v>
      </c>
      <c r="BV7" s="5">
        <v>2004</v>
      </c>
      <c r="BW7" s="5">
        <v>2005</v>
      </c>
      <c r="BX7" s="5">
        <v>2006</v>
      </c>
      <c r="BY7" s="5">
        <v>2007</v>
      </c>
      <c r="BZ7" s="5">
        <v>2008</v>
      </c>
      <c r="CA7" s="5">
        <v>2009</v>
      </c>
      <c r="CB7" s="5">
        <v>2010</v>
      </c>
      <c r="CC7" s="5">
        <v>2011</v>
      </c>
      <c r="CD7" s="5">
        <v>2012</v>
      </c>
      <c r="CE7" s="5">
        <v>2013</v>
      </c>
      <c r="CF7" s="5">
        <v>2014</v>
      </c>
      <c r="CG7" s="5">
        <v>2015</v>
      </c>
      <c r="CH7" s="5">
        <v>2016</v>
      </c>
      <c r="CI7" s="5">
        <v>2017</v>
      </c>
      <c r="CJ7" s="18" t="s">
        <v>188</v>
      </c>
      <c r="CK7" s="18" t="s">
        <v>87</v>
      </c>
      <c r="CL7" s="18" t="s">
        <v>190</v>
      </c>
      <c r="CN7" s="38"/>
      <c r="CO7" s="38">
        <v>2014</v>
      </c>
      <c r="CP7" s="49">
        <v>13.930833333333332</v>
      </c>
      <c r="CQ7" s="38"/>
      <c r="CR7" s="38">
        <v>1998</v>
      </c>
      <c r="CS7" s="49">
        <v>13.950000000000001</v>
      </c>
      <c r="CT7" s="38"/>
      <c r="CU7" s="59">
        <v>2016</v>
      </c>
      <c r="CV7" s="60">
        <v>15.399999999999999</v>
      </c>
      <c r="CW7" s="38"/>
      <c r="CX7" s="38">
        <v>1935</v>
      </c>
      <c r="CY7" s="49">
        <v>16.278749999999999</v>
      </c>
      <c r="CZ7" s="32"/>
      <c r="DA7" s="29" t="s">
        <v>22</v>
      </c>
      <c r="DB7" s="30">
        <v>17.899999999999999</v>
      </c>
      <c r="DC7" s="30"/>
      <c r="DD7" s="29" t="s">
        <v>22</v>
      </c>
      <c r="DE7" s="30">
        <v>17.8</v>
      </c>
      <c r="DF7" s="30"/>
      <c r="DG7" s="29" t="s">
        <v>22</v>
      </c>
      <c r="DH7" s="30">
        <v>16.2</v>
      </c>
      <c r="DI7" s="30"/>
      <c r="DJ7" s="29" t="s">
        <v>22</v>
      </c>
      <c r="DK7" s="30">
        <v>13.428333333333333</v>
      </c>
      <c r="DL7" s="30"/>
      <c r="DM7" s="29" t="s">
        <v>22</v>
      </c>
      <c r="DN7" s="30">
        <v>10.5</v>
      </c>
      <c r="DO7" s="30"/>
      <c r="DP7" s="29" t="s">
        <v>22</v>
      </c>
      <c r="DQ7" s="30">
        <v>8</v>
      </c>
      <c r="DR7" s="30"/>
      <c r="DS7" s="29" t="s">
        <v>22</v>
      </c>
      <c r="DT7" s="30">
        <v>7.3</v>
      </c>
      <c r="DU7" s="30"/>
      <c r="DV7" s="29" t="s">
        <v>22</v>
      </c>
      <c r="DW7" s="30">
        <v>8.6</v>
      </c>
      <c r="DX7" s="30"/>
      <c r="DY7" s="29" t="s">
        <v>22</v>
      </c>
      <c r="DZ7" s="30">
        <v>10.7</v>
      </c>
      <c r="EA7" s="30"/>
      <c r="EB7" s="29" t="s">
        <v>22</v>
      </c>
      <c r="EC7" s="30">
        <v>12.8</v>
      </c>
      <c r="ED7" s="30"/>
      <c r="EE7" s="29" t="s">
        <v>22</v>
      </c>
      <c r="EF7" s="30">
        <v>14.6</v>
      </c>
      <c r="EG7" s="30"/>
      <c r="EH7" s="29" t="s">
        <v>22</v>
      </c>
      <c r="EI7" s="30">
        <v>16.7</v>
      </c>
      <c r="EJ7" s="29"/>
    </row>
    <row r="8" spans="1:143">
      <c r="A8" s="1" t="s">
        <v>2</v>
      </c>
      <c r="B8" s="29"/>
      <c r="C8" s="30">
        <v>18.670000000000002</v>
      </c>
      <c r="D8" s="30">
        <v>17.440000000000001</v>
      </c>
      <c r="E8" s="30">
        <v>20.56</v>
      </c>
      <c r="F8" s="30">
        <v>18</v>
      </c>
      <c r="G8" s="30">
        <v>16.78</v>
      </c>
      <c r="H8" s="30">
        <v>19.329999999999998</v>
      </c>
      <c r="I8" s="30">
        <v>16.440000000000001</v>
      </c>
      <c r="J8" s="30">
        <v>18.89</v>
      </c>
      <c r="K8" s="30">
        <v>18.78</v>
      </c>
      <c r="L8" s="30">
        <v>17.329999999999998</v>
      </c>
      <c r="M8" s="30">
        <v>17.559999999999999</v>
      </c>
      <c r="N8" s="30">
        <v>16.940000000000001</v>
      </c>
      <c r="O8" s="30">
        <v>18</v>
      </c>
      <c r="P8" s="30">
        <v>17.5</v>
      </c>
      <c r="Q8" s="30">
        <v>16.22</v>
      </c>
      <c r="R8" s="30">
        <v>17.829999999999998</v>
      </c>
      <c r="S8" s="30">
        <v>15.39</v>
      </c>
      <c r="T8" s="30">
        <v>17.39</v>
      </c>
      <c r="U8" s="30">
        <v>16.329999999999998</v>
      </c>
      <c r="V8" s="30">
        <v>16.39</v>
      </c>
      <c r="W8" s="30">
        <v>15.44</v>
      </c>
      <c r="X8" s="30">
        <v>16.89</v>
      </c>
      <c r="Y8" s="30">
        <v>17.61</v>
      </c>
      <c r="Z8" s="30">
        <v>19.89</v>
      </c>
      <c r="AA8" s="30">
        <v>18.28</v>
      </c>
      <c r="AB8" s="30">
        <v>17.39</v>
      </c>
      <c r="AC8" s="30">
        <v>18.22</v>
      </c>
      <c r="AD8" s="30">
        <v>18.39</v>
      </c>
      <c r="AE8" s="30">
        <v>17.11</v>
      </c>
      <c r="AF8" s="30">
        <v>19.11</v>
      </c>
      <c r="AG8" s="30">
        <v>17.89</v>
      </c>
      <c r="AH8" s="30">
        <v>16.670000000000002</v>
      </c>
      <c r="AI8" s="30">
        <v>19</v>
      </c>
      <c r="AJ8" s="30">
        <v>17.670000000000002</v>
      </c>
      <c r="AK8" s="30">
        <v>17.559999999999999</v>
      </c>
      <c r="AL8" s="30">
        <v>18.11</v>
      </c>
      <c r="AM8" s="30">
        <v>17.559999999999999</v>
      </c>
      <c r="AN8" s="30">
        <v>19.78</v>
      </c>
      <c r="AO8" s="30">
        <v>18.100000000000001</v>
      </c>
      <c r="AP8" s="30">
        <v>17.100000000000001</v>
      </c>
      <c r="AQ8" s="30">
        <v>18.399999999999999</v>
      </c>
      <c r="AR8" s="30">
        <v>17</v>
      </c>
      <c r="AS8" s="30">
        <v>19.399999999999999</v>
      </c>
      <c r="AT8" s="30">
        <v>17.399999999999999</v>
      </c>
      <c r="AU8" s="30">
        <v>17.100000000000001</v>
      </c>
      <c r="AV8" s="30">
        <v>19.399999999999999</v>
      </c>
      <c r="AW8" s="30">
        <v>19.2</v>
      </c>
      <c r="AX8" s="30">
        <v>18.100000000000001</v>
      </c>
      <c r="AY8" s="30">
        <v>19.8</v>
      </c>
      <c r="AZ8" s="30">
        <v>18.7</v>
      </c>
      <c r="BA8" s="30">
        <v>17.600000000000001</v>
      </c>
      <c r="BB8" s="30">
        <v>16</v>
      </c>
      <c r="BC8" s="30">
        <v>19.399999999999999</v>
      </c>
      <c r="BD8" s="4">
        <v>19.600000000000001</v>
      </c>
      <c r="BE8" s="4">
        <v>18.7</v>
      </c>
      <c r="BF8" s="4">
        <v>17.899999999999999</v>
      </c>
      <c r="BG8" s="4">
        <v>18.8</v>
      </c>
      <c r="BH8" s="4">
        <v>18.8</v>
      </c>
      <c r="BI8" s="4">
        <v>18</v>
      </c>
      <c r="BJ8" s="4">
        <v>17.8</v>
      </c>
      <c r="BK8" s="4">
        <v>17.100000000000001</v>
      </c>
      <c r="BL8" s="4">
        <v>18.100000000000001</v>
      </c>
      <c r="BM8" s="4">
        <v>17.100000000000001</v>
      </c>
      <c r="BN8" s="4">
        <v>17.7</v>
      </c>
      <c r="BO8" s="4">
        <v>15.4</v>
      </c>
      <c r="BP8" s="4">
        <v>19.100000000000001</v>
      </c>
      <c r="BQ8" s="4">
        <v>18.8</v>
      </c>
      <c r="BR8" s="4">
        <v>16.5</v>
      </c>
      <c r="BS8" s="4">
        <v>17.5</v>
      </c>
      <c r="BT8" s="4">
        <v>18.3</v>
      </c>
      <c r="BU8" s="4">
        <v>17.600000000000001</v>
      </c>
      <c r="BV8" s="1">
        <v>19.5</v>
      </c>
      <c r="BW8" s="1">
        <v>17.3</v>
      </c>
      <c r="BX8" s="1">
        <v>18.2</v>
      </c>
      <c r="BY8" s="1">
        <v>17.8</v>
      </c>
      <c r="BZ8" s="1">
        <v>19.2</v>
      </c>
      <c r="CA8" s="1">
        <v>18.2</v>
      </c>
      <c r="CB8" s="4">
        <v>18.45</v>
      </c>
      <c r="CC8" s="4">
        <v>18.100000000000001</v>
      </c>
      <c r="CD8" s="4">
        <v>17.5</v>
      </c>
      <c r="CE8" s="4">
        <v>18.149999999999999</v>
      </c>
      <c r="CF8" s="4">
        <v>17.2</v>
      </c>
      <c r="CG8" s="4">
        <v>18.8</v>
      </c>
      <c r="CH8" s="4">
        <v>18.8</v>
      </c>
      <c r="CI8" s="4">
        <v>18.399999999999999</v>
      </c>
      <c r="CJ8" s="4">
        <f>AVERAGE(BD8:CH8)</f>
        <v>18.064516129032253</v>
      </c>
      <c r="CK8" s="4">
        <f>AVERAGE(B8:BC8)</f>
        <v>17.868679245283015</v>
      </c>
      <c r="CL8" s="4">
        <f>AVERAGE(B8:CH8)</f>
        <v>17.940952380952375</v>
      </c>
      <c r="CN8" s="38"/>
      <c r="CO8" s="38">
        <v>1990</v>
      </c>
      <c r="CP8" s="49">
        <v>13.816666666666663</v>
      </c>
      <c r="CQ8" s="38"/>
      <c r="CR8" s="56">
        <v>2016</v>
      </c>
      <c r="CS8" s="62">
        <v>13.931666666666665</v>
      </c>
      <c r="CT8" s="38"/>
      <c r="CU8" s="38">
        <v>1998</v>
      </c>
      <c r="CV8" s="49">
        <v>15.366666666666667</v>
      </c>
      <c r="CW8" s="38"/>
      <c r="CX8" s="38">
        <v>1975</v>
      </c>
      <c r="CY8" s="49">
        <v>16.162500000000001</v>
      </c>
      <c r="CZ8" s="32"/>
      <c r="DA8" s="8">
        <v>1935</v>
      </c>
      <c r="DB8" s="8">
        <v>20.56</v>
      </c>
      <c r="DC8" s="19"/>
      <c r="DD8" s="8">
        <v>1998</v>
      </c>
      <c r="DE8" s="8">
        <v>20.7</v>
      </c>
      <c r="DF8" s="19"/>
      <c r="DG8" s="8">
        <v>1968</v>
      </c>
      <c r="DH8" s="8">
        <v>18.670000000000002</v>
      </c>
      <c r="DI8" s="19"/>
      <c r="DJ8" s="8">
        <v>1956</v>
      </c>
      <c r="DK8" s="8">
        <v>15.89</v>
      </c>
      <c r="DL8" s="19"/>
      <c r="DM8" s="8">
        <v>2007</v>
      </c>
      <c r="DN8" s="8">
        <v>13.1</v>
      </c>
      <c r="DO8" s="19"/>
      <c r="DP8" s="8">
        <v>2003</v>
      </c>
      <c r="DQ8" s="8">
        <v>10.85</v>
      </c>
      <c r="DR8" s="19"/>
      <c r="DS8" s="8">
        <v>2005</v>
      </c>
      <c r="DT8" s="8">
        <v>9.6999999999999993</v>
      </c>
      <c r="DU8" s="19"/>
      <c r="DV8" s="8">
        <v>2009</v>
      </c>
      <c r="DW8" s="8">
        <v>10.85</v>
      </c>
      <c r="DX8" s="19"/>
      <c r="DY8" s="8">
        <v>1988</v>
      </c>
      <c r="DZ8" s="8">
        <v>13.1</v>
      </c>
      <c r="EB8" s="8">
        <v>1961</v>
      </c>
      <c r="EC8" s="8">
        <v>14.89</v>
      </c>
      <c r="EE8" s="8">
        <v>1982</v>
      </c>
      <c r="EF8" s="8">
        <v>16.899999999999999</v>
      </c>
      <c r="EH8" s="8">
        <v>1934</v>
      </c>
      <c r="EI8" s="8">
        <v>20.11</v>
      </c>
      <c r="EJ8" s="19"/>
      <c r="EM8" s="19"/>
    </row>
    <row r="9" spans="1:143">
      <c r="A9" s="1" t="s">
        <v>3</v>
      </c>
      <c r="B9" s="29"/>
      <c r="C9" s="30">
        <v>18.670000000000002</v>
      </c>
      <c r="D9" s="30">
        <v>18.11</v>
      </c>
      <c r="E9" s="30">
        <v>19.89</v>
      </c>
      <c r="F9" s="30">
        <v>17</v>
      </c>
      <c r="G9" s="30">
        <v>15.89</v>
      </c>
      <c r="H9" s="30">
        <v>19.559999999999999</v>
      </c>
      <c r="I9" s="30">
        <v>18</v>
      </c>
      <c r="J9" s="30">
        <v>17.559999999999999</v>
      </c>
      <c r="K9" s="30">
        <v>18.28</v>
      </c>
      <c r="L9" s="30">
        <v>17.22</v>
      </c>
      <c r="M9" s="30">
        <v>17.670000000000002</v>
      </c>
      <c r="N9" s="30">
        <v>18</v>
      </c>
      <c r="O9" s="30">
        <v>17.170000000000002</v>
      </c>
      <c r="P9" s="30">
        <v>17.28</v>
      </c>
      <c r="Q9" s="30">
        <v>16.22</v>
      </c>
      <c r="R9" s="30">
        <v>17.11</v>
      </c>
      <c r="S9" s="30">
        <v>18.89</v>
      </c>
      <c r="T9" s="30">
        <v>17</v>
      </c>
      <c r="U9" s="30">
        <v>16.329999999999998</v>
      </c>
      <c r="V9" s="30">
        <v>17.440000000000001</v>
      </c>
      <c r="W9" s="30">
        <v>16.329999999999998</v>
      </c>
      <c r="X9" s="30">
        <v>18.28</v>
      </c>
      <c r="Y9" s="30">
        <v>19.11</v>
      </c>
      <c r="Z9" s="30">
        <v>17.78</v>
      </c>
      <c r="AA9" s="30">
        <v>18.89</v>
      </c>
      <c r="AB9" s="30">
        <v>18.78</v>
      </c>
      <c r="AC9" s="30">
        <v>17.559999999999999</v>
      </c>
      <c r="AD9" s="30">
        <v>17.559999999999999</v>
      </c>
      <c r="AE9" s="30">
        <v>18.329999999999998</v>
      </c>
      <c r="AF9" s="30">
        <v>17.559999999999999</v>
      </c>
      <c r="AG9" s="30">
        <v>18.559999999999999</v>
      </c>
      <c r="AH9" s="30">
        <v>17.11</v>
      </c>
      <c r="AI9" s="30">
        <v>17.329999999999998</v>
      </c>
      <c r="AJ9" s="30">
        <v>19.22</v>
      </c>
      <c r="AK9" s="30">
        <v>17.89</v>
      </c>
      <c r="AL9" s="30">
        <v>18.28</v>
      </c>
      <c r="AM9" s="30">
        <v>16.78</v>
      </c>
      <c r="AN9" s="30">
        <v>17.22</v>
      </c>
      <c r="AO9" s="30">
        <v>19</v>
      </c>
      <c r="AP9" s="30">
        <v>16.5</v>
      </c>
      <c r="AQ9" s="30">
        <v>17.7</v>
      </c>
      <c r="AR9" s="30">
        <v>19.600000000000001</v>
      </c>
      <c r="AS9" s="30">
        <v>19.3</v>
      </c>
      <c r="AT9" s="30">
        <v>15.6</v>
      </c>
      <c r="AU9" s="30">
        <v>17.600000000000001</v>
      </c>
      <c r="AV9" s="30">
        <v>19.2</v>
      </c>
      <c r="AW9" s="30">
        <v>17.8</v>
      </c>
      <c r="AX9" s="30">
        <v>17.100000000000001</v>
      </c>
      <c r="AY9" s="30">
        <v>18.8</v>
      </c>
      <c r="AZ9" s="30">
        <v>19.2</v>
      </c>
      <c r="BA9" s="30">
        <v>16.600000000000001</v>
      </c>
      <c r="BB9" s="30">
        <v>16.8</v>
      </c>
      <c r="BC9" s="30">
        <v>17.600000000000001</v>
      </c>
      <c r="BD9" s="1">
        <v>17.8</v>
      </c>
      <c r="BE9" s="1">
        <v>17.399999999999999</v>
      </c>
      <c r="BF9" s="1">
        <v>18.100000000000001</v>
      </c>
      <c r="BG9" s="1">
        <v>16.8</v>
      </c>
      <c r="BH9" s="1">
        <v>19.899999999999999</v>
      </c>
      <c r="BI9" s="1">
        <v>17.899999999999999</v>
      </c>
      <c r="BJ9" s="1">
        <v>16.5</v>
      </c>
      <c r="BK9" s="1">
        <v>15.9</v>
      </c>
      <c r="BL9" s="1">
        <v>18.100000000000001</v>
      </c>
      <c r="BM9" s="1">
        <v>16.8</v>
      </c>
      <c r="BN9" s="1">
        <v>17.600000000000001</v>
      </c>
      <c r="BO9" s="1">
        <v>17.5</v>
      </c>
      <c r="BP9" s="4">
        <v>20.7</v>
      </c>
      <c r="BQ9" s="4">
        <v>18.100000000000001</v>
      </c>
      <c r="BR9" s="4">
        <v>17.399999999999999</v>
      </c>
      <c r="BS9" s="4">
        <v>18.7</v>
      </c>
      <c r="BT9" s="4">
        <v>16.100000000000001</v>
      </c>
      <c r="BU9" s="4">
        <v>17.600000000000001</v>
      </c>
      <c r="BV9" s="1">
        <v>17.100000000000001</v>
      </c>
      <c r="BW9" s="1">
        <v>19.3</v>
      </c>
      <c r="BX9" s="1">
        <v>17.7</v>
      </c>
      <c r="BY9" s="1">
        <v>17.600000000000001</v>
      </c>
      <c r="BZ9" s="1">
        <v>17.8</v>
      </c>
      <c r="CA9" s="1">
        <v>17.5</v>
      </c>
      <c r="CB9" s="1">
        <v>18</v>
      </c>
      <c r="CC9" s="1">
        <v>18.600000000000001</v>
      </c>
      <c r="CD9" s="1">
        <v>17</v>
      </c>
      <c r="CE9" s="1">
        <v>17.2</v>
      </c>
      <c r="CF9" s="4">
        <v>17.649999999999999</v>
      </c>
      <c r="CG9" s="4">
        <v>17.445</v>
      </c>
      <c r="CH9" s="4">
        <v>20</v>
      </c>
      <c r="CI9" s="4">
        <v>18</v>
      </c>
      <c r="CJ9" s="4">
        <f t="shared" ref="CJ9:CJ19" si="0">AVERAGE(BD9:CH9)</f>
        <v>17.799838709677424</v>
      </c>
      <c r="CK9" s="4">
        <f t="shared" ref="CK9:CK21" si="1">AVERAGE(B9:BC9)</f>
        <v>17.816226415094338</v>
      </c>
      <c r="CL9" s="4">
        <f t="shared" ref="CL9:CL19" si="2">AVERAGE(B9:CH9)</f>
        <v>17.810178571428565</v>
      </c>
      <c r="CN9" s="38"/>
      <c r="CO9" s="38">
        <v>1999</v>
      </c>
      <c r="CP9" s="49">
        <v>13.758333333333333</v>
      </c>
      <c r="CQ9" s="38"/>
      <c r="CR9" s="38">
        <v>2013</v>
      </c>
      <c r="CS9" s="49">
        <v>13.855833333333335</v>
      </c>
      <c r="CT9" s="38"/>
      <c r="CU9" s="38">
        <v>1990</v>
      </c>
      <c r="CV9" s="49">
        <v>15.266666666666667</v>
      </c>
      <c r="CW9" s="38"/>
      <c r="CX9" s="38">
        <v>1990</v>
      </c>
      <c r="CY9" s="49">
        <v>16.112499999999997</v>
      </c>
      <c r="CZ9" s="32"/>
      <c r="DA9" s="8">
        <v>1956</v>
      </c>
      <c r="DB9" s="8">
        <v>19.89</v>
      </c>
      <c r="DD9" s="56">
        <v>2016</v>
      </c>
      <c r="DE9" s="56">
        <v>20</v>
      </c>
      <c r="DG9" s="8">
        <v>1998</v>
      </c>
      <c r="DH9" s="8">
        <v>18.2</v>
      </c>
      <c r="DJ9" s="8">
        <v>1978</v>
      </c>
      <c r="DK9" s="8">
        <v>15.8</v>
      </c>
      <c r="DM9" s="8">
        <v>2011</v>
      </c>
      <c r="DN9" s="8">
        <v>12.8</v>
      </c>
      <c r="DP9" s="8">
        <v>2014</v>
      </c>
      <c r="DQ9" s="8">
        <v>10.8</v>
      </c>
      <c r="DS9" s="8">
        <v>1998</v>
      </c>
      <c r="DT9" s="8">
        <v>9.6</v>
      </c>
      <c r="DV9" s="8">
        <v>2013</v>
      </c>
      <c r="DW9" s="8">
        <v>10.77</v>
      </c>
      <c r="DY9" s="8">
        <v>1972</v>
      </c>
      <c r="DZ9" s="8">
        <v>12.7</v>
      </c>
      <c r="EB9" s="8">
        <v>1989</v>
      </c>
      <c r="EC9" s="8">
        <v>14.7</v>
      </c>
      <c r="EE9" s="8">
        <v>1972</v>
      </c>
      <c r="EF9" s="8">
        <v>16.600000000000001</v>
      </c>
      <c r="EH9" s="8">
        <v>1969</v>
      </c>
      <c r="EI9" s="8">
        <v>18.78</v>
      </c>
      <c r="EM9" s="19"/>
    </row>
    <row r="10" spans="1:143">
      <c r="A10" s="1" t="s">
        <v>4</v>
      </c>
      <c r="B10" s="29"/>
      <c r="C10" s="30">
        <v>17.329999999999998</v>
      </c>
      <c r="D10" s="30">
        <v>16.28</v>
      </c>
      <c r="E10" s="30">
        <v>17.22</v>
      </c>
      <c r="F10" s="30">
        <v>13.83</v>
      </c>
      <c r="G10" s="30">
        <v>16.329999999999998</v>
      </c>
      <c r="H10" s="30">
        <v>18</v>
      </c>
      <c r="I10" s="30">
        <v>16.440000000000001</v>
      </c>
      <c r="J10" s="30">
        <v>15.22</v>
      </c>
      <c r="K10" s="30">
        <v>16.559999999999999</v>
      </c>
      <c r="L10" s="30">
        <v>15.56</v>
      </c>
      <c r="M10" s="30">
        <v>15.17</v>
      </c>
      <c r="N10" s="30">
        <v>14.67</v>
      </c>
      <c r="O10" s="30">
        <v>15</v>
      </c>
      <c r="P10" s="30">
        <v>15.56</v>
      </c>
      <c r="Q10" s="30">
        <v>15.44</v>
      </c>
      <c r="R10" s="30">
        <v>16.61</v>
      </c>
      <c r="S10" s="30">
        <v>14.22</v>
      </c>
      <c r="T10" s="30">
        <v>15.56</v>
      </c>
      <c r="U10" s="30">
        <v>15.44</v>
      </c>
      <c r="V10" s="30">
        <v>15.06</v>
      </c>
      <c r="W10" s="30">
        <v>15.11</v>
      </c>
      <c r="X10" s="30">
        <v>16.829999999999998</v>
      </c>
      <c r="Y10" s="30">
        <v>16.39</v>
      </c>
      <c r="Z10" s="30">
        <v>15</v>
      </c>
      <c r="AA10" s="30">
        <v>17.559999999999999</v>
      </c>
      <c r="AB10" s="30">
        <v>16.559999999999999</v>
      </c>
      <c r="AC10" s="30">
        <v>16.89</v>
      </c>
      <c r="AD10" s="30">
        <v>14.67</v>
      </c>
      <c r="AE10" s="30">
        <v>15.11</v>
      </c>
      <c r="AF10" s="30">
        <v>16.22</v>
      </c>
      <c r="AG10" s="30">
        <v>15.78</v>
      </c>
      <c r="AH10" s="30">
        <v>16.11</v>
      </c>
      <c r="AI10" s="30">
        <v>16</v>
      </c>
      <c r="AJ10" s="30">
        <v>16.78</v>
      </c>
      <c r="AK10" s="30">
        <v>16.559999999999999</v>
      </c>
      <c r="AL10" s="30">
        <v>18.670000000000002</v>
      </c>
      <c r="AM10" s="30">
        <v>17.22</v>
      </c>
      <c r="AN10" s="30">
        <v>17.61</v>
      </c>
      <c r="AO10" s="30">
        <v>16.3</v>
      </c>
      <c r="AP10" s="30">
        <v>17.7</v>
      </c>
      <c r="AQ10" s="30">
        <v>16.7</v>
      </c>
      <c r="AR10" s="30">
        <v>14.4</v>
      </c>
      <c r="AS10" s="30">
        <v>18</v>
      </c>
      <c r="AT10" s="30">
        <v>16.3</v>
      </c>
      <c r="AU10" s="30">
        <v>16.5</v>
      </c>
      <c r="AV10" s="30">
        <v>17.2</v>
      </c>
      <c r="AW10" s="30">
        <v>17.2</v>
      </c>
      <c r="AX10" s="30">
        <v>15.4</v>
      </c>
      <c r="AY10" s="30">
        <v>18</v>
      </c>
      <c r="AZ10" s="30">
        <v>16.2</v>
      </c>
      <c r="BA10" s="30">
        <v>17.600000000000001</v>
      </c>
      <c r="BB10" s="30">
        <v>17.3</v>
      </c>
      <c r="BC10" s="30">
        <v>16</v>
      </c>
      <c r="BD10" s="1">
        <v>15.4</v>
      </c>
      <c r="BE10" s="1">
        <v>14.9</v>
      </c>
      <c r="BF10" s="1">
        <v>15.2</v>
      </c>
      <c r="BG10" s="1">
        <v>16.8</v>
      </c>
      <c r="BH10" s="1">
        <v>17.5</v>
      </c>
      <c r="BI10" s="1">
        <v>15</v>
      </c>
      <c r="BJ10" s="1">
        <v>14.2</v>
      </c>
      <c r="BK10" s="1">
        <v>14.2</v>
      </c>
      <c r="BL10" s="1">
        <v>14.9</v>
      </c>
      <c r="BM10" s="1">
        <v>16.5</v>
      </c>
      <c r="BN10" s="1">
        <v>14.8</v>
      </c>
      <c r="BO10" s="1">
        <v>15.2</v>
      </c>
      <c r="BP10" s="4">
        <v>18.2</v>
      </c>
      <c r="BQ10" s="4">
        <v>17.899999999999999</v>
      </c>
      <c r="BR10" s="4">
        <v>15.4</v>
      </c>
      <c r="BS10" s="4">
        <v>16.100000000000001</v>
      </c>
      <c r="BT10" s="4">
        <v>17.3</v>
      </c>
      <c r="BU10" s="4">
        <v>16.7</v>
      </c>
      <c r="BV10" s="1">
        <v>15</v>
      </c>
      <c r="BW10" s="1">
        <v>16.2</v>
      </c>
      <c r="BX10" s="1">
        <v>15</v>
      </c>
      <c r="BY10" s="1">
        <v>17.8</v>
      </c>
      <c r="BZ10" s="1">
        <v>17.100000000000001</v>
      </c>
      <c r="CA10" s="1">
        <v>15.7</v>
      </c>
      <c r="CB10" s="1">
        <v>16.899999999999999</v>
      </c>
      <c r="CC10" s="1">
        <v>16.2</v>
      </c>
      <c r="CD10" s="4">
        <v>14.95</v>
      </c>
      <c r="CE10" s="4">
        <v>16.5</v>
      </c>
      <c r="CF10" s="4">
        <v>15.45</v>
      </c>
      <c r="CG10" s="4">
        <v>16.8</v>
      </c>
      <c r="CH10" s="4">
        <v>17</v>
      </c>
      <c r="CI10" s="4">
        <v>16.34</v>
      </c>
      <c r="CJ10" s="4">
        <f t="shared" si="0"/>
        <v>16.025806451612901</v>
      </c>
      <c r="CK10" s="4">
        <f t="shared" si="1"/>
        <v>16.252264150943397</v>
      </c>
      <c r="CL10" s="4">
        <f t="shared" si="2"/>
        <v>16.168690476190481</v>
      </c>
      <c r="CN10" s="38"/>
      <c r="CO10" s="38">
        <v>1998</v>
      </c>
      <c r="CP10" s="49">
        <v>13.700000000000001</v>
      </c>
      <c r="CQ10" s="38"/>
      <c r="CR10" s="38">
        <v>2010</v>
      </c>
      <c r="CS10" s="49">
        <v>13.704166666666666</v>
      </c>
      <c r="CT10" s="38"/>
      <c r="CU10" s="38">
        <v>1938</v>
      </c>
      <c r="CV10" s="49">
        <v>15.166666666666666</v>
      </c>
      <c r="CW10" s="38"/>
      <c r="CX10" s="38">
        <v>1981</v>
      </c>
      <c r="CY10" s="49">
        <v>16</v>
      </c>
      <c r="CZ10" s="32"/>
      <c r="DA10" s="8">
        <v>1981</v>
      </c>
      <c r="DB10" s="8">
        <v>19.8</v>
      </c>
      <c r="DD10" s="8">
        <v>1990</v>
      </c>
      <c r="DE10" s="8">
        <v>19.899999999999999</v>
      </c>
      <c r="DG10" s="8">
        <v>1938</v>
      </c>
      <c r="DH10" s="8">
        <v>18</v>
      </c>
      <c r="DJ10" s="8">
        <v>1938</v>
      </c>
      <c r="DK10" s="8">
        <v>15.61</v>
      </c>
      <c r="DM10" s="8">
        <v>1962</v>
      </c>
      <c r="DN10" s="8">
        <v>12.67</v>
      </c>
      <c r="DP10" s="8">
        <v>2002</v>
      </c>
      <c r="DQ10" s="8">
        <v>10.55</v>
      </c>
      <c r="DS10" s="8">
        <v>2000</v>
      </c>
      <c r="DT10" s="8">
        <v>9.4</v>
      </c>
      <c r="DV10" s="8">
        <v>1967</v>
      </c>
      <c r="DW10" s="8">
        <v>10.33</v>
      </c>
      <c r="DY10" s="8">
        <v>2006</v>
      </c>
      <c r="DZ10" s="8">
        <v>12.6</v>
      </c>
      <c r="EB10" s="8">
        <v>1962</v>
      </c>
      <c r="EC10" s="8">
        <v>14.44</v>
      </c>
      <c r="EE10" s="8">
        <v>1954</v>
      </c>
      <c r="EF10" s="8">
        <v>16.329999999999998</v>
      </c>
      <c r="EH10" s="8">
        <v>2000</v>
      </c>
      <c r="EI10" s="8">
        <v>18.600000000000001</v>
      </c>
      <c r="EM10" s="19"/>
    </row>
    <row r="11" spans="1:143">
      <c r="A11" s="1" t="s">
        <v>5</v>
      </c>
      <c r="B11" s="30">
        <v>13.39</v>
      </c>
      <c r="C11" s="30">
        <v>14.22</v>
      </c>
      <c r="D11" s="30">
        <v>14.33</v>
      </c>
      <c r="E11" s="30">
        <v>13.94</v>
      </c>
      <c r="F11" s="30">
        <v>14.06</v>
      </c>
      <c r="G11" s="30">
        <v>12.22</v>
      </c>
      <c r="H11" s="30">
        <v>15.61</v>
      </c>
      <c r="I11" s="30">
        <v>13.67</v>
      </c>
      <c r="J11" s="30">
        <v>11.28</v>
      </c>
      <c r="K11" s="30">
        <v>12</v>
      </c>
      <c r="L11" s="30">
        <v>13.33</v>
      </c>
      <c r="M11" s="30">
        <v>12.44</v>
      </c>
      <c r="N11" s="30">
        <v>13.61</v>
      </c>
      <c r="O11" s="30">
        <v>12.67</v>
      </c>
      <c r="P11" s="30">
        <v>12.56</v>
      </c>
      <c r="Q11" s="30">
        <v>12.67</v>
      </c>
      <c r="R11" s="30">
        <v>13.17</v>
      </c>
      <c r="S11" s="30">
        <v>11.67</v>
      </c>
      <c r="T11" s="30">
        <v>11.61</v>
      </c>
      <c r="U11" s="30">
        <v>13.39</v>
      </c>
      <c r="V11" s="30">
        <v>13</v>
      </c>
      <c r="W11" s="30">
        <v>12.67</v>
      </c>
      <c r="X11" s="30">
        <v>12.33</v>
      </c>
      <c r="Y11" s="30">
        <v>14.67</v>
      </c>
      <c r="Z11" s="30">
        <v>15.89</v>
      </c>
      <c r="AA11" s="30">
        <v>14.5</v>
      </c>
      <c r="AB11" s="30">
        <v>12.17</v>
      </c>
      <c r="AC11" s="30">
        <v>13.22</v>
      </c>
      <c r="AD11" s="30">
        <v>12.89</v>
      </c>
      <c r="AE11" s="30">
        <v>13.44</v>
      </c>
      <c r="AF11" s="30">
        <v>13.33</v>
      </c>
      <c r="AG11" s="30">
        <v>12.17</v>
      </c>
      <c r="AH11" s="30">
        <v>12.67</v>
      </c>
      <c r="AI11" s="30">
        <v>12.89</v>
      </c>
      <c r="AJ11" s="30">
        <v>13.67</v>
      </c>
      <c r="AK11" s="30">
        <v>14.39</v>
      </c>
      <c r="AL11" s="30">
        <v>13.39</v>
      </c>
      <c r="AM11" s="30">
        <v>12.72</v>
      </c>
      <c r="AN11" s="30">
        <v>14.56</v>
      </c>
      <c r="AO11" s="30">
        <v>13.7</v>
      </c>
      <c r="AP11" s="30">
        <v>13.9</v>
      </c>
      <c r="AQ11" s="30">
        <v>13.5</v>
      </c>
      <c r="AR11" s="30">
        <v>14.1</v>
      </c>
      <c r="AS11" s="30">
        <v>14.5</v>
      </c>
      <c r="AT11" s="30">
        <v>13.1</v>
      </c>
      <c r="AU11" s="30">
        <v>13.4</v>
      </c>
      <c r="AV11" s="30">
        <v>15.8</v>
      </c>
      <c r="AW11" s="30">
        <v>13.4</v>
      </c>
      <c r="AX11" s="30">
        <v>13.1</v>
      </c>
      <c r="AY11" s="30">
        <v>15.1</v>
      </c>
      <c r="AZ11" s="30">
        <v>11.7</v>
      </c>
      <c r="BA11" s="30">
        <v>13.5</v>
      </c>
      <c r="BB11" s="30">
        <v>13.5</v>
      </c>
      <c r="BC11" s="30">
        <v>13.6</v>
      </c>
      <c r="BD11" s="1">
        <v>14.3</v>
      </c>
      <c r="BE11" s="1">
        <v>13.2</v>
      </c>
      <c r="BF11" s="1">
        <v>11.4</v>
      </c>
      <c r="BG11" s="1">
        <v>13.7</v>
      </c>
      <c r="BH11" s="1">
        <v>14.2</v>
      </c>
      <c r="BI11" s="1">
        <v>12.4</v>
      </c>
      <c r="BJ11" s="1">
        <v>10.8</v>
      </c>
      <c r="BK11" s="1">
        <v>11.7</v>
      </c>
      <c r="BL11" s="1">
        <v>14.2</v>
      </c>
      <c r="BM11" s="1">
        <v>13.9</v>
      </c>
      <c r="BN11" s="1">
        <v>14.3</v>
      </c>
      <c r="BO11" s="1">
        <v>12.6</v>
      </c>
      <c r="BP11" s="4">
        <v>14.1</v>
      </c>
      <c r="BQ11" s="4">
        <v>13.7</v>
      </c>
      <c r="BR11" s="4">
        <v>14.1</v>
      </c>
      <c r="BS11" s="4">
        <v>13.8</v>
      </c>
      <c r="BT11" s="4">
        <v>13.3</v>
      </c>
      <c r="BU11" s="4">
        <v>12.4</v>
      </c>
      <c r="BV11" s="1">
        <v>12.4</v>
      </c>
      <c r="BW11" s="1">
        <v>12.7</v>
      </c>
      <c r="BX11" s="1">
        <v>15.1</v>
      </c>
      <c r="BY11" s="1">
        <v>12.9</v>
      </c>
      <c r="BZ11" s="1">
        <v>13.9</v>
      </c>
      <c r="CA11" s="1">
        <v>13.3</v>
      </c>
      <c r="CB11" s="1">
        <v>14.9</v>
      </c>
      <c r="CC11" s="1">
        <v>12.7</v>
      </c>
      <c r="CD11" s="1">
        <v>13.6</v>
      </c>
      <c r="CE11" s="4">
        <v>14.65</v>
      </c>
      <c r="CF11" s="4">
        <v>14.45</v>
      </c>
      <c r="CG11" s="4">
        <v>14.15</v>
      </c>
      <c r="CH11" s="4">
        <v>13.9</v>
      </c>
      <c r="CI11" s="4">
        <v>14</v>
      </c>
      <c r="CJ11" s="4">
        <f t="shared" si="0"/>
        <v>13.443548387096772</v>
      </c>
      <c r="CK11" s="4">
        <f t="shared" si="1"/>
        <v>13.376111111111113</v>
      </c>
      <c r="CL11" s="4">
        <f t="shared" si="2"/>
        <v>13.400705882352947</v>
      </c>
      <c r="CN11" s="38"/>
      <c r="CO11" s="38">
        <v>1975</v>
      </c>
      <c r="CP11" s="49">
        <v>13.691666666666665</v>
      </c>
      <c r="CQ11" s="38"/>
      <c r="CR11" s="38">
        <v>1990</v>
      </c>
      <c r="CS11" s="49">
        <v>13.658333333333333</v>
      </c>
      <c r="CT11" s="38"/>
      <c r="CU11" s="38">
        <v>1981</v>
      </c>
      <c r="CV11" s="49">
        <v>15.066666666666668</v>
      </c>
      <c r="CW11" s="38"/>
      <c r="CX11" s="38">
        <v>1998</v>
      </c>
      <c r="CY11" s="49">
        <v>15.987500000000001</v>
      </c>
      <c r="CZ11" s="32"/>
      <c r="DA11" s="8">
        <v>1970</v>
      </c>
      <c r="DB11" s="8">
        <v>19.78</v>
      </c>
      <c r="DD11" s="8">
        <v>1935</v>
      </c>
      <c r="DE11" s="8">
        <v>19.89</v>
      </c>
      <c r="DG11" s="8">
        <v>1975</v>
      </c>
      <c r="DH11" s="8">
        <v>18</v>
      </c>
      <c r="DJ11" s="8">
        <v>1981</v>
      </c>
      <c r="DK11" s="8">
        <v>15.1</v>
      </c>
      <c r="DM11" s="56">
        <v>2016</v>
      </c>
      <c r="DN11" s="56">
        <v>12.6</v>
      </c>
      <c r="DP11" s="8">
        <v>1971</v>
      </c>
      <c r="DQ11" s="8">
        <v>10.3</v>
      </c>
      <c r="DS11" s="8">
        <v>1949</v>
      </c>
      <c r="DT11" s="8">
        <v>9.17</v>
      </c>
      <c r="DV11" s="8">
        <v>2005</v>
      </c>
      <c r="DW11" s="8">
        <v>10.199999999999999</v>
      </c>
      <c r="DY11" s="8">
        <v>2010</v>
      </c>
      <c r="DZ11" s="8">
        <v>12.2</v>
      </c>
      <c r="EB11" s="8">
        <v>1988</v>
      </c>
      <c r="EC11" s="8">
        <v>14.4</v>
      </c>
      <c r="EE11" s="8">
        <v>1984</v>
      </c>
      <c r="EF11" s="8">
        <v>16.3</v>
      </c>
      <c r="EH11" s="8">
        <v>2005</v>
      </c>
      <c r="EI11" s="8">
        <v>18.600000000000001</v>
      </c>
      <c r="EM11" s="19"/>
    </row>
    <row r="12" spans="1:143">
      <c r="A12" s="1" t="s">
        <v>6</v>
      </c>
      <c r="B12" s="30">
        <v>9.56</v>
      </c>
      <c r="C12" s="30">
        <v>10.06</v>
      </c>
      <c r="D12" s="30">
        <v>9.11</v>
      </c>
      <c r="E12" s="30">
        <v>9.11</v>
      </c>
      <c r="F12" s="30">
        <v>8.7200000000000006</v>
      </c>
      <c r="G12" s="30">
        <v>10</v>
      </c>
      <c r="H12" s="30">
        <v>10.67</v>
      </c>
      <c r="I12" s="30">
        <v>10.89</v>
      </c>
      <c r="J12" s="30">
        <v>8.61</v>
      </c>
      <c r="K12" s="30">
        <v>10.78</v>
      </c>
      <c r="L12" s="30">
        <v>10.28</v>
      </c>
      <c r="M12" s="30">
        <v>7.78</v>
      </c>
      <c r="N12" s="30">
        <v>7.89</v>
      </c>
      <c r="O12" s="30">
        <v>8.44</v>
      </c>
      <c r="P12" s="30">
        <v>10.220000000000001</v>
      </c>
      <c r="Q12" s="30">
        <v>9.7799999999999994</v>
      </c>
      <c r="R12" s="30">
        <v>10.44</v>
      </c>
      <c r="S12" s="30">
        <v>10.17</v>
      </c>
      <c r="T12" s="30">
        <v>12.11</v>
      </c>
      <c r="U12" s="30">
        <v>8.61</v>
      </c>
      <c r="V12" s="30">
        <v>10.33</v>
      </c>
      <c r="W12" s="30">
        <v>10.220000000000001</v>
      </c>
      <c r="X12" s="30">
        <v>10.78</v>
      </c>
      <c r="Y12" s="30">
        <v>11.78</v>
      </c>
      <c r="Z12" s="30">
        <v>10.44</v>
      </c>
      <c r="AA12" s="30">
        <v>11.11</v>
      </c>
      <c r="AB12" s="30">
        <v>11.11</v>
      </c>
      <c r="AC12" s="30">
        <v>8</v>
      </c>
      <c r="AD12" s="30">
        <v>10.44</v>
      </c>
      <c r="AE12" s="30">
        <v>10.06</v>
      </c>
      <c r="AF12" s="30">
        <v>12.67</v>
      </c>
      <c r="AG12" s="30">
        <v>10.44</v>
      </c>
      <c r="AH12" s="30">
        <v>9.7200000000000006</v>
      </c>
      <c r="AI12" s="30">
        <v>10.44</v>
      </c>
      <c r="AJ12" s="30">
        <v>8.7799999999999994</v>
      </c>
      <c r="AK12" s="30">
        <v>10.78</v>
      </c>
      <c r="AL12" s="30">
        <v>12.11</v>
      </c>
      <c r="AM12" s="30">
        <v>9.83</v>
      </c>
      <c r="AN12" s="30">
        <v>9.11</v>
      </c>
      <c r="AO12" s="30">
        <v>11.5</v>
      </c>
      <c r="AP12" s="30">
        <v>10.3</v>
      </c>
      <c r="AQ12" s="30">
        <v>11.3</v>
      </c>
      <c r="AR12" s="30">
        <v>9.6999999999999993</v>
      </c>
      <c r="AS12" s="30">
        <v>12</v>
      </c>
      <c r="AT12" s="30">
        <v>9.8000000000000007</v>
      </c>
      <c r="AU12" s="30">
        <v>8.8000000000000007</v>
      </c>
      <c r="AV12" s="30">
        <v>10.7</v>
      </c>
      <c r="AW12" s="30">
        <v>9.8000000000000007</v>
      </c>
      <c r="AX12" s="30">
        <v>11</v>
      </c>
      <c r="AY12" s="30">
        <v>10</v>
      </c>
      <c r="AZ12" s="30">
        <v>10.9</v>
      </c>
      <c r="BA12" s="30">
        <v>10.4</v>
      </c>
      <c r="BB12" s="30">
        <v>9.6999999999999993</v>
      </c>
      <c r="BC12" s="30">
        <v>10.199999999999999</v>
      </c>
      <c r="BD12" s="1">
        <v>11</v>
      </c>
      <c r="BE12" s="1">
        <v>11.6</v>
      </c>
      <c r="BF12" s="1">
        <v>9.6999999999999993</v>
      </c>
      <c r="BG12" s="1">
        <v>10.7</v>
      </c>
      <c r="BH12" s="1">
        <v>12.2</v>
      </c>
      <c r="BI12" s="1">
        <v>10.3</v>
      </c>
      <c r="BJ12" s="1">
        <v>8.1</v>
      </c>
      <c r="BK12" s="1">
        <v>10.3</v>
      </c>
      <c r="BL12" s="1">
        <v>11.4</v>
      </c>
      <c r="BM12" s="1">
        <v>11.4</v>
      </c>
      <c r="BN12" s="1">
        <v>10.3</v>
      </c>
      <c r="BO12" s="1">
        <v>12.1</v>
      </c>
      <c r="BP12" s="4">
        <v>11.4</v>
      </c>
      <c r="BQ12" s="4">
        <v>12.4</v>
      </c>
      <c r="BR12" s="4">
        <v>11.4</v>
      </c>
      <c r="BS12" s="4">
        <v>12.1</v>
      </c>
      <c r="BT12" s="4">
        <v>11.5</v>
      </c>
      <c r="BU12" s="4">
        <v>11.7</v>
      </c>
      <c r="BV12" s="1">
        <v>11.7</v>
      </c>
      <c r="BW12" s="1">
        <v>11.8</v>
      </c>
      <c r="BX12" s="1">
        <v>11.2</v>
      </c>
      <c r="BY12" s="1">
        <v>13.1</v>
      </c>
      <c r="BZ12" s="1">
        <v>9.3000000000000007</v>
      </c>
      <c r="CA12" s="1">
        <v>8.6999999999999993</v>
      </c>
      <c r="CB12" s="26">
        <v>11.3</v>
      </c>
      <c r="CC12" s="26">
        <v>12.8</v>
      </c>
      <c r="CD12" s="26">
        <v>9.8000000000000007</v>
      </c>
      <c r="CE12" s="26">
        <v>11</v>
      </c>
      <c r="CF12" s="21">
        <v>11.75</v>
      </c>
      <c r="CG12" s="21">
        <v>11.4</v>
      </c>
      <c r="CH12" s="21">
        <v>12.6</v>
      </c>
      <c r="CI12" s="21"/>
      <c r="CJ12" s="4">
        <f t="shared" si="0"/>
        <v>11.162903225806453</v>
      </c>
      <c r="CK12" s="4">
        <f t="shared" si="1"/>
        <v>10.138518518518522</v>
      </c>
      <c r="CL12" s="4">
        <f t="shared" si="2"/>
        <v>10.512117647058824</v>
      </c>
      <c r="CN12" s="38"/>
      <c r="CO12" s="38">
        <v>1971</v>
      </c>
      <c r="CP12" s="49">
        <v>13.685833333333335</v>
      </c>
      <c r="CQ12" s="38"/>
      <c r="CR12" s="38">
        <v>2005</v>
      </c>
      <c r="CS12" s="49">
        <v>13.616666666666667</v>
      </c>
      <c r="CT12" s="38"/>
      <c r="CU12" s="38">
        <v>1975</v>
      </c>
      <c r="CV12" s="49">
        <v>15.016666666666667</v>
      </c>
      <c r="CW12" s="38"/>
      <c r="CX12" s="38">
        <v>1938</v>
      </c>
      <c r="CY12" s="49">
        <v>15.93</v>
      </c>
      <c r="CZ12" s="32"/>
      <c r="DA12" s="8">
        <v>1986</v>
      </c>
      <c r="DB12" s="8">
        <v>19.600000000000001</v>
      </c>
      <c r="DD12" s="8">
        <v>1974</v>
      </c>
      <c r="DE12" s="8">
        <v>19.600000000000001</v>
      </c>
      <c r="DG12" s="8">
        <v>1981</v>
      </c>
      <c r="DH12" s="8">
        <v>18</v>
      </c>
      <c r="DJ12" s="8">
        <v>2006</v>
      </c>
      <c r="DK12" s="8">
        <v>15.1</v>
      </c>
      <c r="DM12" s="8">
        <v>1999</v>
      </c>
      <c r="DN12" s="8">
        <v>12.4</v>
      </c>
      <c r="DP12" s="8">
        <v>2004</v>
      </c>
      <c r="DQ12" s="8">
        <v>10.1</v>
      </c>
      <c r="DS12" s="8">
        <v>2013</v>
      </c>
      <c r="DT12" s="8">
        <v>9.1</v>
      </c>
      <c r="DV12" s="8">
        <v>2010</v>
      </c>
      <c r="DW12" s="8">
        <v>10.1</v>
      </c>
      <c r="DY12" s="8">
        <v>1969</v>
      </c>
      <c r="DZ12" s="8">
        <v>12.17</v>
      </c>
      <c r="EB12" s="8">
        <v>1980</v>
      </c>
      <c r="EC12" s="8">
        <v>14.3</v>
      </c>
      <c r="EE12" s="8">
        <v>1973</v>
      </c>
      <c r="EF12" s="8">
        <v>15.9</v>
      </c>
      <c r="EH12" s="8">
        <v>1935</v>
      </c>
      <c r="EI12" s="8">
        <v>18.5</v>
      </c>
      <c r="EM12" s="19"/>
    </row>
    <row r="13" spans="1:143">
      <c r="A13" s="1" t="s">
        <v>7</v>
      </c>
      <c r="B13" s="30">
        <v>6.61</v>
      </c>
      <c r="C13" s="30">
        <v>6.06</v>
      </c>
      <c r="D13" s="30">
        <v>7.56</v>
      </c>
      <c r="E13" s="30">
        <v>6.94</v>
      </c>
      <c r="F13" s="30">
        <v>7.22</v>
      </c>
      <c r="G13" s="30">
        <v>6.17</v>
      </c>
      <c r="H13" s="30">
        <v>7.83</v>
      </c>
      <c r="I13" s="30">
        <v>9.11</v>
      </c>
      <c r="J13" s="30">
        <v>7.39</v>
      </c>
      <c r="K13" s="30">
        <v>5.67</v>
      </c>
      <c r="L13" s="30">
        <v>7.44</v>
      </c>
      <c r="M13" s="30">
        <v>7.33</v>
      </c>
      <c r="N13" s="30">
        <v>6.28</v>
      </c>
      <c r="O13" s="30">
        <v>5.1100000000000003</v>
      </c>
      <c r="P13" s="30">
        <v>7.22</v>
      </c>
      <c r="Q13" s="30">
        <v>8</v>
      </c>
      <c r="R13" s="30">
        <v>6.89</v>
      </c>
      <c r="S13" s="30">
        <v>7.78</v>
      </c>
      <c r="T13" s="30">
        <v>7.56</v>
      </c>
      <c r="U13" s="30">
        <v>6</v>
      </c>
      <c r="V13" s="30">
        <v>7.83</v>
      </c>
      <c r="W13" s="30">
        <v>7.78</v>
      </c>
      <c r="X13" s="30">
        <v>8.67</v>
      </c>
      <c r="Y13" s="30">
        <v>7</v>
      </c>
      <c r="Z13" s="30">
        <v>8.44</v>
      </c>
      <c r="AA13" s="30">
        <v>8.39</v>
      </c>
      <c r="AB13" s="30">
        <v>7.83</v>
      </c>
      <c r="AC13" s="30">
        <v>7.11</v>
      </c>
      <c r="AD13" s="30">
        <v>7.89</v>
      </c>
      <c r="AE13" s="30">
        <v>7.28</v>
      </c>
      <c r="AF13" s="30">
        <v>8.89</v>
      </c>
      <c r="AG13" s="30">
        <v>7.11</v>
      </c>
      <c r="AH13" s="30">
        <v>7.33</v>
      </c>
      <c r="AI13" s="30">
        <v>8.2200000000000006</v>
      </c>
      <c r="AJ13" s="30">
        <v>7.89</v>
      </c>
      <c r="AK13" s="30">
        <v>7</v>
      </c>
      <c r="AL13" s="30">
        <v>8.11</v>
      </c>
      <c r="AM13" s="30">
        <v>6.06</v>
      </c>
      <c r="AN13" s="30">
        <v>8.33</v>
      </c>
      <c r="AO13" s="30">
        <v>10.3</v>
      </c>
      <c r="AP13" s="30">
        <v>5.8</v>
      </c>
      <c r="AQ13" s="30">
        <v>8.4</v>
      </c>
      <c r="AR13" s="30">
        <v>7.8</v>
      </c>
      <c r="AS13" s="30">
        <v>6.9</v>
      </c>
      <c r="AT13" s="30">
        <v>7</v>
      </c>
      <c r="AU13" s="30">
        <v>7.6</v>
      </c>
      <c r="AV13" s="30">
        <v>7.4</v>
      </c>
      <c r="AW13" s="30">
        <v>8.3000000000000007</v>
      </c>
      <c r="AX13" s="30">
        <v>7.9</v>
      </c>
      <c r="AY13" s="30">
        <v>8.6999999999999993</v>
      </c>
      <c r="AZ13" s="30">
        <v>7.3</v>
      </c>
      <c r="BA13" s="30">
        <v>8.1</v>
      </c>
      <c r="BB13" s="30">
        <v>8.9</v>
      </c>
      <c r="BC13" s="30">
        <v>9.1</v>
      </c>
      <c r="BD13" s="1">
        <v>8.1999999999999993</v>
      </c>
      <c r="BE13" s="1">
        <v>8.8000000000000007</v>
      </c>
      <c r="BF13" s="1">
        <v>9</v>
      </c>
      <c r="BG13" s="1">
        <v>8.6999999999999993</v>
      </c>
      <c r="BH13" s="1">
        <v>9</v>
      </c>
      <c r="BI13" s="1">
        <v>6.6</v>
      </c>
      <c r="BJ13" s="1">
        <v>7.4</v>
      </c>
      <c r="BK13" s="1">
        <v>9.6</v>
      </c>
      <c r="BL13" s="1">
        <v>7.4</v>
      </c>
      <c r="BM13" s="1">
        <v>7.7</v>
      </c>
      <c r="BN13" s="1">
        <v>7.8</v>
      </c>
      <c r="BO13" s="1">
        <v>8.1</v>
      </c>
      <c r="BP13" s="4">
        <v>8.6999999999999993</v>
      </c>
      <c r="BQ13" s="4">
        <v>9</v>
      </c>
      <c r="BR13" s="4">
        <v>9.0500000000000007</v>
      </c>
      <c r="BS13" s="4">
        <v>9.3000000000000007</v>
      </c>
      <c r="BT13" s="4">
        <v>10.55</v>
      </c>
      <c r="BU13" s="4">
        <v>10.85</v>
      </c>
      <c r="BV13" s="1">
        <v>10.1</v>
      </c>
      <c r="BW13" s="1">
        <v>7.9</v>
      </c>
      <c r="BX13" s="1">
        <v>7.4</v>
      </c>
      <c r="BY13" s="1">
        <v>7.8</v>
      </c>
      <c r="BZ13" s="1">
        <v>9.1</v>
      </c>
      <c r="CA13" s="1">
        <v>7</v>
      </c>
      <c r="CB13" s="1">
        <v>8.8000000000000007</v>
      </c>
      <c r="CC13" s="1">
        <v>9.5</v>
      </c>
      <c r="CD13" s="1">
        <v>7.8</v>
      </c>
      <c r="CE13" s="1">
        <v>8.9</v>
      </c>
      <c r="CF13" s="1">
        <v>10.8</v>
      </c>
      <c r="CG13" s="1">
        <v>9</v>
      </c>
      <c r="CH13" s="26">
        <v>10.1</v>
      </c>
      <c r="CI13" s="26"/>
      <c r="CJ13" s="4">
        <f t="shared" si="0"/>
        <v>8.7080645161290331</v>
      </c>
      <c r="CK13" s="4">
        <f t="shared" si="1"/>
        <v>7.5338888888888889</v>
      </c>
      <c r="CL13" s="4">
        <f t="shared" si="2"/>
        <v>7.9621176470588209</v>
      </c>
      <c r="CM13" s="19"/>
      <c r="CN13" s="4"/>
      <c r="CO13" s="38">
        <v>1989</v>
      </c>
      <c r="CP13" s="49">
        <v>13.68333333333333</v>
      </c>
      <c r="CQ13" s="4"/>
      <c r="CR13" s="38">
        <v>1999</v>
      </c>
      <c r="CS13" s="49">
        <v>13.600000000000001</v>
      </c>
      <c r="CT13" s="4"/>
      <c r="CU13" s="38">
        <v>1999</v>
      </c>
      <c r="CV13" s="49">
        <v>14.983333333333334</v>
      </c>
      <c r="CW13" s="4"/>
      <c r="CX13" s="38">
        <v>1989</v>
      </c>
      <c r="CY13" s="49">
        <v>15.9125</v>
      </c>
      <c r="CZ13" s="32"/>
      <c r="DA13" s="8">
        <v>2004</v>
      </c>
      <c r="DB13" s="8">
        <v>19.5</v>
      </c>
      <c r="DD13" s="8">
        <v>1938</v>
      </c>
      <c r="DE13" s="8">
        <v>19.559999999999999</v>
      </c>
      <c r="DG13" s="8">
        <v>1999</v>
      </c>
      <c r="DH13" s="8">
        <v>17.899999999999999</v>
      </c>
      <c r="DJ13" s="8">
        <v>2010</v>
      </c>
      <c r="DK13" s="8">
        <v>14.9</v>
      </c>
      <c r="DM13" s="8">
        <v>1990</v>
      </c>
      <c r="DN13" s="8">
        <v>12.2</v>
      </c>
      <c r="DP13" s="56">
        <v>2016</v>
      </c>
      <c r="DQ13" s="56">
        <v>10.1</v>
      </c>
      <c r="DS13" s="8">
        <v>1970</v>
      </c>
      <c r="DT13" s="8">
        <v>8.7200000000000006</v>
      </c>
      <c r="DV13" s="8">
        <v>2012</v>
      </c>
      <c r="DW13" s="8">
        <v>10.1</v>
      </c>
      <c r="DY13" s="8">
        <v>2002</v>
      </c>
      <c r="DZ13" s="8">
        <v>12.15</v>
      </c>
      <c r="EB13" s="8">
        <v>1999</v>
      </c>
      <c r="EC13" s="8">
        <v>14.3</v>
      </c>
      <c r="EE13" s="8">
        <v>1979</v>
      </c>
      <c r="EF13" s="8">
        <v>15.9</v>
      </c>
      <c r="EH13" s="8">
        <v>1981</v>
      </c>
      <c r="EI13" s="8">
        <v>18.5</v>
      </c>
      <c r="EM13" s="19"/>
    </row>
    <row r="14" spans="1:143">
      <c r="A14" s="1" t="s">
        <v>8</v>
      </c>
      <c r="B14" s="30">
        <v>5.22</v>
      </c>
      <c r="C14" s="30">
        <v>6.83</v>
      </c>
      <c r="D14" s="30">
        <v>6.17</v>
      </c>
      <c r="E14" s="30">
        <v>6.33</v>
      </c>
      <c r="F14" s="30">
        <v>6.33</v>
      </c>
      <c r="G14" s="30">
        <v>6</v>
      </c>
      <c r="H14" s="30">
        <v>5.78</v>
      </c>
      <c r="I14" s="30">
        <v>5.33</v>
      </c>
      <c r="J14" s="30">
        <v>6.56</v>
      </c>
      <c r="K14" s="30">
        <v>6.5</v>
      </c>
      <c r="L14" s="30">
        <v>6.78</v>
      </c>
      <c r="M14" s="30">
        <v>5.67</v>
      </c>
      <c r="N14" s="30">
        <v>6.67</v>
      </c>
      <c r="O14" s="30">
        <v>5.33</v>
      </c>
      <c r="P14" s="30">
        <v>7.89</v>
      </c>
      <c r="Q14" s="30">
        <v>7.06</v>
      </c>
      <c r="R14" s="30">
        <v>8.39</v>
      </c>
      <c r="S14" s="30">
        <v>9.17</v>
      </c>
      <c r="T14" s="30">
        <v>7.33</v>
      </c>
      <c r="U14" s="30">
        <v>7.39</v>
      </c>
      <c r="V14" s="30">
        <v>6.17</v>
      </c>
      <c r="W14" s="30">
        <v>6.78</v>
      </c>
      <c r="X14" s="30">
        <v>7</v>
      </c>
      <c r="Y14" s="30">
        <v>6.44</v>
      </c>
      <c r="Z14" s="30">
        <v>7.56</v>
      </c>
      <c r="AA14" s="30">
        <v>6.67</v>
      </c>
      <c r="AB14" s="30">
        <v>6.44</v>
      </c>
      <c r="AC14" s="30">
        <v>7.83</v>
      </c>
      <c r="AD14" s="30">
        <v>7.67</v>
      </c>
      <c r="AE14" s="30">
        <v>7.44</v>
      </c>
      <c r="AF14" s="30">
        <v>8.5</v>
      </c>
      <c r="AG14" s="30">
        <v>6.67</v>
      </c>
      <c r="AH14" s="30">
        <v>8.2799999999999994</v>
      </c>
      <c r="AI14" s="30">
        <v>6.11</v>
      </c>
      <c r="AJ14" s="30">
        <v>6.67</v>
      </c>
      <c r="AK14" s="30">
        <v>6.61</v>
      </c>
      <c r="AL14" s="30">
        <v>6.78</v>
      </c>
      <c r="AM14" s="30">
        <v>6</v>
      </c>
      <c r="AN14" s="30">
        <v>8.7200000000000006</v>
      </c>
      <c r="AO14" s="30">
        <v>7.3</v>
      </c>
      <c r="AP14" s="30">
        <v>7.6</v>
      </c>
      <c r="AQ14" s="30">
        <v>6.7</v>
      </c>
      <c r="AR14" s="30">
        <v>7.9</v>
      </c>
      <c r="AS14" s="30">
        <v>7</v>
      </c>
      <c r="AT14" s="30">
        <v>7.1</v>
      </c>
      <c r="AU14" s="30">
        <v>7.5</v>
      </c>
      <c r="AV14" s="30">
        <v>8</v>
      </c>
      <c r="AW14" s="30">
        <v>7.7</v>
      </c>
      <c r="AX14" s="30">
        <v>7</v>
      </c>
      <c r="AY14" s="30">
        <v>7.5</v>
      </c>
      <c r="AZ14" s="30">
        <v>7</v>
      </c>
      <c r="BA14" s="30">
        <v>6.6</v>
      </c>
      <c r="BB14" s="30">
        <v>8.4</v>
      </c>
      <c r="BC14" s="30">
        <v>8.3000000000000007</v>
      </c>
      <c r="BD14" s="1">
        <v>6.6</v>
      </c>
      <c r="BE14" s="1">
        <v>7.4</v>
      </c>
      <c r="BF14" s="1">
        <v>8.6</v>
      </c>
      <c r="BG14" s="1">
        <v>6.8</v>
      </c>
      <c r="BH14" s="1">
        <v>8.6999999999999993</v>
      </c>
      <c r="BI14" s="1">
        <v>7.3</v>
      </c>
      <c r="BJ14" s="1">
        <v>8</v>
      </c>
      <c r="BK14" s="1">
        <v>7.8</v>
      </c>
      <c r="BL14" s="1">
        <v>7.3</v>
      </c>
      <c r="BM14" s="1">
        <v>6.7</v>
      </c>
      <c r="BN14" s="4">
        <v>7</v>
      </c>
      <c r="BO14" s="1">
        <v>7.4</v>
      </c>
      <c r="BP14" s="4">
        <v>9.6</v>
      </c>
      <c r="BQ14" s="4">
        <v>8.3000000000000007</v>
      </c>
      <c r="BR14" s="4">
        <v>9.4</v>
      </c>
      <c r="BS14" s="4">
        <v>6.7</v>
      </c>
      <c r="BT14" s="4">
        <v>8.3000000000000007</v>
      </c>
      <c r="BU14" s="4">
        <v>7</v>
      </c>
      <c r="BV14" s="1">
        <v>7.2</v>
      </c>
      <c r="BW14" s="1">
        <v>9.6999999999999993</v>
      </c>
      <c r="BX14" s="1">
        <v>8.5</v>
      </c>
      <c r="BY14" s="1">
        <v>8.1999999999999993</v>
      </c>
      <c r="BZ14" s="1">
        <v>8</v>
      </c>
      <c r="CA14" s="1">
        <v>7.3</v>
      </c>
      <c r="CB14" s="1">
        <v>7.7</v>
      </c>
      <c r="CC14" s="1">
        <v>7.8</v>
      </c>
      <c r="CD14" s="1">
        <v>8.3000000000000007</v>
      </c>
      <c r="CE14" s="1">
        <v>9.1</v>
      </c>
      <c r="CF14" s="1">
        <v>7.5</v>
      </c>
      <c r="CG14" s="1">
        <v>7.5</v>
      </c>
      <c r="CH14" s="1">
        <v>8.6999999999999993</v>
      </c>
      <c r="CI14" s="1"/>
      <c r="CJ14" s="4">
        <f t="shared" si="0"/>
        <v>7.8838709677419345</v>
      </c>
      <c r="CK14" s="4">
        <f t="shared" si="1"/>
        <v>7.0124074074074079</v>
      </c>
      <c r="CL14" s="4">
        <f t="shared" si="2"/>
        <v>7.3302352941176494</v>
      </c>
      <c r="CN14" s="38"/>
      <c r="CO14" s="38">
        <v>2011</v>
      </c>
      <c r="CP14" s="49">
        <v>13.666666666666664</v>
      </c>
      <c r="CQ14" s="38"/>
      <c r="CR14" s="38">
        <v>2001</v>
      </c>
      <c r="CS14" s="49">
        <v>13.591666666666669</v>
      </c>
      <c r="CT14" s="38"/>
      <c r="CU14" s="38">
        <v>1978</v>
      </c>
      <c r="CV14" s="49">
        <v>14.950000000000001</v>
      </c>
      <c r="CW14" s="38"/>
      <c r="CX14" s="38">
        <v>1970</v>
      </c>
      <c r="CY14" s="49">
        <v>15.855</v>
      </c>
      <c r="CZ14" s="32"/>
      <c r="DA14" s="8">
        <v>1975</v>
      </c>
      <c r="DB14" s="8">
        <v>19.399999999999999</v>
      </c>
      <c r="DD14" s="8">
        <v>1975</v>
      </c>
      <c r="DE14" s="8">
        <v>19.3</v>
      </c>
      <c r="DG14" s="8">
        <v>2007</v>
      </c>
      <c r="DH14" s="8">
        <v>17.8</v>
      </c>
      <c r="DJ14" s="8">
        <v>1955</v>
      </c>
      <c r="DK14" s="8">
        <v>14.67</v>
      </c>
      <c r="DM14" s="8">
        <v>1950</v>
      </c>
      <c r="DN14" s="8">
        <v>12.11</v>
      </c>
      <c r="DP14" s="8">
        <v>1993</v>
      </c>
      <c r="DQ14" s="8">
        <v>9.6</v>
      </c>
      <c r="DS14" s="56">
        <v>2016</v>
      </c>
      <c r="DT14" s="56">
        <v>8.6999999999999993</v>
      </c>
      <c r="DV14" s="8">
        <v>1991</v>
      </c>
      <c r="DW14" s="8">
        <v>9.8000000000000007</v>
      </c>
      <c r="DY14" s="8">
        <v>1980</v>
      </c>
      <c r="DZ14" s="8">
        <v>12.1</v>
      </c>
      <c r="EB14" s="8">
        <v>2001</v>
      </c>
      <c r="EC14" s="8">
        <v>14.3</v>
      </c>
      <c r="EE14" s="8">
        <v>2013</v>
      </c>
      <c r="EF14" s="8">
        <v>15.9</v>
      </c>
      <c r="EH14" s="8">
        <v>1974</v>
      </c>
      <c r="EI14" s="8">
        <v>18.399999999999999</v>
      </c>
      <c r="EM14" s="19"/>
    </row>
    <row r="15" spans="1:143">
      <c r="A15" s="1" t="s">
        <v>9</v>
      </c>
      <c r="B15" s="30">
        <v>6.17</v>
      </c>
      <c r="C15" s="30">
        <v>7.89</v>
      </c>
      <c r="D15" s="30">
        <v>8.89</v>
      </c>
      <c r="E15" s="30">
        <v>8.2200000000000006</v>
      </c>
      <c r="F15" s="30">
        <v>9.44</v>
      </c>
      <c r="G15" s="30">
        <v>8.2200000000000006</v>
      </c>
      <c r="H15" s="30">
        <v>8.39</v>
      </c>
      <c r="I15" s="30">
        <v>7.67</v>
      </c>
      <c r="J15" s="30">
        <v>8.7799999999999994</v>
      </c>
      <c r="K15" s="30">
        <v>6.56</v>
      </c>
      <c r="L15" s="30">
        <v>8.33</v>
      </c>
      <c r="M15" s="30">
        <v>5.44</v>
      </c>
      <c r="N15" s="30">
        <v>7.56</v>
      </c>
      <c r="O15" s="30">
        <v>8.7200000000000006</v>
      </c>
      <c r="P15" s="30">
        <v>7.56</v>
      </c>
      <c r="Q15" s="30">
        <v>8.56</v>
      </c>
      <c r="R15" s="30">
        <v>8.33</v>
      </c>
      <c r="S15" s="30">
        <v>8.39</v>
      </c>
      <c r="T15" s="30">
        <v>7.44</v>
      </c>
      <c r="U15" s="30">
        <v>7.5</v>
      </c>
      <c r="V15" s="30">
        <v>8.67</v>
      </c>
      <c r="W15" s="30">
        <v>8.7799999999999994</v>
      </c>
      <c r="X15" s="30">
        <v>8</v>
      </c>
      <c r="Y15" s="30">
        <v>9.56</v>
      </c>
      <c r="Z15" s="30">
        <v>7.94</v>
      </c>
      <c r="AA15" s="30">
        <v>9.17</v>
      </c>
      <c r="AB15" s="30">
        <v>8.61</v>
      </c>
      <c r="AC15" s="30">
        <v>8.2799999999999994</v>
      </c>
      <c r="AD15" s="30">
        <v>7.44</v>
      </c>
      <c r="AE15" s="30">
        <v>7.67</v>
      </c>
      <c r="AF15" s="30">
        <v>9</v>
      </c>
      <c r="AG15" s="30">
        <v>7.39</v>
      </c>
      <c r="AH15" s="30">
        <v>8.89</v>
      </c>
      <c r="AI15" s="30">
        <v>8.2200000000000006</v>
      </c>
      <c r="AJ15" s="30">
        <v>7.61</v>
      </c>
      <c r="AK15" s="30">
        <v>10.33</v>
      </c>
      <c r="AL15" s="30">
        <v>8.89</v>
      </c>
      <c r="AM15" s="30">
        <v>8.67</v>
      </c>
      <c r="AN15" s="30">
        <v>8.83</v>
      </c>
      <c r="AO15" s="30">
        <v>9.3000000000000007</v>
      </c>
      <c r="AP15" s="30">
        <v>7</v>
      </c>
      <c r="AQ15" s="30">
        <v>8.5</v>
      </c>
      <c r="AR15" s="30">
        <v>8.1999999999999993</v>
      </c>
      <c r="AS15" s="30">
        <v>9.4</v>
      </c>
      <c r="AT15" s="30">
        <v>8.6999999999999993</v>
      </c>
      <c r="AU15" s="30">
        <v>8.5</v>
      </c>
      <c r="AV15" s="30">
        <v>9.1999999999999993</v>
      </c>
      <c r="AW15" s="30">
        <v>8.1</v>
      </c>
      <c r="AX15" s="30">
        <v>9.1</v>
      </c>
      <c r="AY15" s="30">
        <v>7.2</v>
      </c>
      <c r="AZ15" s="30">
        <v>9.1999999999999993</v>
      </c>
      <c r="BA15" s="30">
        <v>8.6999999999999993</v>
      </c>
      <c r="BB15" s="30">
        <v>9.3000000000000007</v>
      </c>
      <c r="BC15" s="30">
        <v>8.3000000000000007</v>
      </c>
      <c r="BD15" s="1">
        <v>7.2</v>
      </c>
      <c r="BE15" s="1">
        <v>9.6999999999999993</v>
      </c>
      <c r="BF15" s="1">
        <v>8.9</v>
      </c>
      <c r="BG15" s="1">
        <v>8.9</v>
      </c>
      <c r="BH15" s="1">
        <v>9.1999999999999993</v>
      </c>
      <c r="BI15" s="1">
        <v>9.8000000000000007</v>
      </c>
      <c r="BJ15" s="1">
        <v>8</v>
      </c>
      <c r="BK15" s="1">
        <v>7.9</v>
      </c>
      <c r="BL15" s="1">
        <v>9.5</v>
      </c>
      <c r="BM15" s="1">
        <v>8.1</v>
      </c>
      <c r="BN15" s="4">
        <v>7.7</v>
      </c>
      <c r="BO15" s="1">
        <v>9</v>
      </c>
      <c r="BP15" s="4">
        <v>8.6</v>
      </c>
      <c r="BQ15" s="4">
        <v>8.8000000000000007</v>
      </c>
      <c r="BR15" s="4">
        <v>8.8000000000000007</v>
      </c>
      <c r="BS15" s="4">
        <v>9.8000000000000007</v>
      </c>
      <c r="BT15" s="4">
        <v>9.4499999999999993</v>
      </c>
      <c r="BU15" s="4">
        <v>8.85</v>
      </c>
      <c r="BV15" s="1">
        <v>7.9</v>
      </c>
      <c r="BW15" s="1">
        <v>10.199999999999999</v>
      </c>
      <c r="BX15" s="1">
        <v>8.6999999999999993</v>
      </c>
      <c r="BY15" s="1">
        <v>9.5</v>
      </c>
      <c r="BZ15" s="1">
        <v>8.6999999999999993</v>
      </c>
      <c r="CA15" s="4">
        <v>10.85</v>
      </c>
      <c r="CB15" s="4">
        <v>10.1</v>
      </c>
      <c r="CC15" s="4">
        <v>8.4</v>
      </c>
      <c r="CD15" s="4">
        <v>10.1</v>
      </c>
      <c r="CE15" s="4">
        <v>10.77</v>
      </c>
      <c r="CF15" s="4">
        <v>8.6</v>
      </c>
      <c r="CG15" s="4">
        <v>9.1999999999999993</v>
      </c>
      <c r="CH15" s="4">
        <v>8.3000000000000007</v>
      </c>
      <c r="CI15" s="4"/>
      <c r="CJ15" s="4">
        <f t="shared" si="0"/>
        <v>9.0167741935483861</v>
      </c>
      <c r="CK15" s="4">
        <f t="shared" si="1"/>
        <v>8.3094444444444431</v>
      </c>
      <c r="CL15" s="4">
        <f t="shared" si="2"/>
        <v>8.5674117647058825</v>
      </c>
      <c r="CN15" s="38"/>
      <c r="CO15" s="59">
        <v>2016</v>
      </c>
      <c r="CP15" s="60">
        <v>13.608333333333333</v>
      </c>
      <c r="CQ15" s="38"/>
      <c r="CR15" s="38">
        <v>1970</v>
      </c>
      <c r="CS15" s="49">
        <v>13.494999999999997</v>
      </c>
      <c r="CT15" s="38"/>
      <c r="CU15" s="38">
        <v>1971</v>
      </c>
      <c r="CV15" s="49">
        <v>14.816666666666668</v>
      </c>
      <c r="CW15" s="38"/>
      <c r="CX15" s="38">
        <v>1999</v>
      </c>
      <c r="CY15" s="49">
        <v>15.687500000000002</v>
      </c>
      <c r="CZ15" s="32"/>
      <c r="DA15" s="8">
        <v>1978</v>
      </c>
      <c r="DB15" s="8">
        <v>19.399999999999999</v>
      </c>
      <c r="DD15" s="8">
        <v>2005</v>
      </c>
      <c r="DE15" s="8">
        <v>19.3</v>
      </c>
      <c r="DG15" s="8">
        <v>1972</v>
      </c>
      <c r="DH15" s="8">
        <v>17.7</v>
      </c>
      <c r="DJ15" s="8">
        <v>2013</v>
      </c>
      <c r="DK15" s="8">
        <v>14.65</v>
      </c>
      <c r="DM15" s="8">
        <v>1968</v>
      </c>
      <c r="DN15" s="8">
        <v>12.11</v>
      </c>
      <c r="DP15" s="8">
        <v>2011</v>
      </c>
      <c r="DQ15" s="8">
        <v>9.5</v>
      </c>
      <c r="DS15" s="8">
        <v>1990</v>
      </c>
      <c r="DT15" s="8">
        <v>8.6999999999999993</v>
      </c>
      <c r="DV15" s="8">
        <v>2001</v>
      </c>
      <c r="DW15" s="8">
        <v>9.8000000000000007</v>
      </c>
      <c r="DY15" s="8">
        <v>1996</v>
      </c>
      <c r="DZ15" s="8">
        <v>12</v>
      </c>
      <c r="EB15" s="8">
        <v>1998</v>
      </c>
      <c r="EC15" s="8">
        <v>14.1</v>
      </c>
      <c r="EE15" s="8">
        <v>1988</v>
      </c>
      <c r="EF15" s="8">
        <v>15.8</v>
      </c>
      <c r="EH15" s="8">
        <v>1937</v>
      </c>
      <c r="EI15" s="8">
        <v>18.329999999999998</v>
      </c>
      <c r="EM15" s="19"/>
    </row>
    <row r="16" spans="1:143">
      <c r="A16" s="1" t="s">
        <v>10</v>
      </c>
      <c r="B16" s="30">
        <v>9.94</v>
      </c>
      <c r="C16" s="30">
        <v>10.33</v>
      </c>
      <c r="D16" s="30">
        <v>10.56</v>
      </c>
      <c r="E16" s="30">
        <v>7.89</v>
      </c>
      <c r="F16" s="30">
        <v>10.33</v>
      </c>
      <c r="G16" s="30">
        <v>10</v>
      </c>
      <c r="H16" s="30">
        <v>10.89</v>
      </c>
      <c r="I16" s="30">
        <v>10.11</v>
      </c>
      <c r="J16" s="30">
        <v>10.89</v>
      </c>
      <c r="K16" s="30">
        <v>10.61</v>
      </c>
      <c r="L16" s="30">
        <v>10.11</v>
      </c>
      <c r="M16" s="30">
        <v>9.61</v>
      </c>
      <c r="N16" s="30">
        <v>9.56</v>
      </c>
      <c r="O16" s="30">
        <v>10.220000000000001</v>
      </c>
      <c r="P16" s="30">
        <v>10.67</v>
      </c>
      <c r="Q16" s="30">
        <v>10.44</v>
      </c>
      <c r="R16" s="30">
        <v>10.44</v>
      </c>
      <c r="S16" s="30">
        <v>10</v>
      </c>
      <c r="T16" s="30">
        <v>10.39</v>
      </c>
      <c r="U16" s="30">
        <v>10.89</v>
      </c>
      <c r="V16" s="30">
        <v>10.89</v>
      </c>
      <c r="W16" s="30">
        <v>10.56</v>
      </c>
      <c r="X16" s="30">
        <v>9.39</v>
      </c>
      <c r="Y16" s="30">
        <v>10.94</v>
      </c>
      <c r="Z16" s="30">
        <v>10.28</v>
      </c>
      <c r="AA16" s="30">
        <v>10.220000000000001</v>
      </c>
      <c r="AB16" s="30">
        <v>10</v>
      </c>
      <c r="AC16" s="30">
        <v>11.22</v>
      </c>
      <c r="AD16" s="30">
        <v>10.72</v>
      </c>
      <c r="AE16" s="30">
        <v>9.83</v>
      </c>
      <c r="AF16" s="30">
        <v>10.33</v>
      </c>
      <c r="AG16" s="30">
        <v>10.78</v>
      </c>
      <c r="AH16" s="30">
        <v>10.44</v>
      </c>
      <c r="AI16" s="30">
        <v>10.72</v>
      </c>
      <c r="AJ16" s="30">
        <v>9.89</v>
      </c>
      <c r="AK16" s="30">
        <v>9.39</v>
      </c>
      <c r="AL16" s="30">
        <v>10.17</v>
      </c>
      <c r="AM16" s="30">
        <v>12.17</v>
      </c>
      <c r="AN16" s="30">
        <v>11.67</v>
      </c>
      <c r="AO16" s="30">
        <v>11.2</v>
      </c>
      <c r="AP16" s="30">
        <v>12.7</v>
      </c>
      <c r="AQ16" s="30">
        <v>11.6</v>
      </c>
      <c r="AR16" s="30">
        <v>11.5</v>
      </c>
      <c r="AS16" s="30">
        <v>11</v>
      </c>
      <c r="AT16" s="30">
        <v>9.4</v>
      </c>
      <c r="AU16" s="30">
        <v>8.3000000000000007</v>
      </c>
      <c r="AV16" s="30">
        <v>10.6</v>
      </c>
      <c r="AW16" s="30">
        <v>11.4</v>
      </c>
      <c r="AX16" s="30">
        <v>12.1</v>
      </c>
      <c r="AY16" s="30">
        <v>10.7</v>
      </c>
      <c r="AZ16" s="30">
        <v>9.9</v>
      </c>
      <c r="BA16" s="30">
        <v>10.6</v>
      </c>
      <c r="BB16" s="30">
        <v>10.3</v>
      </c>
      <c r="BC16" s="30">
        <v>10.8</v>
      </c>
      <c r="BD16" s="1">
        <v>9.6999999999999993</v>
      </c>
      <c r="BE16" s="1">
        <v>10.8</v>
      </c>
      <c r="BF16" s="1">
        <v>13.1</v>
      </c>
      <c r="BG16" s="1">
        <v>11.7</v>
      </c>
      <c r="BH16" s="1">
        <v>9.5</v>
      </c>
      <c r="BI16" s="1">
        <v>11.4</v>
      </c>
      <c r="BJ16" s="1">
        <v>8.6999999999999993</v>
      </c>
      <c r="BK16" s="1">
        <v>9.4</v>
      </c>
      <c r="BL16" s="1">
        <v>9.9</v>
      </c>
      <c r="BM16" s="1">
        <v>11</v>
      </c>
      <c r="BN16" s="4">
        <v>12</v>
      </c>
      <c r="BO16" s="1">
        <v>9.4</v>
      </c>
      <c r="BP16" s="4">
        <v>11.9</v>
      </c>
      <c r="BQ16" s="4">
        <v>11.8</v>
      </c>
      <c r="BR16" s="4">
        <v>10.9</v>
      </c>
      <c r="BS16" s="4">
        <v>11.9</v>
      </c>
      <c r="BT16" s="4">
        <v>12.15</v>
      </c>
      <c r="BU16" s="4">
        <v>11.2</v>
      </c>
      <c r="BV16" s="1">
        <v>10.4</v>
      </c>
      <c r="BW16" s="1">
        <v>11.9</v>
      </c>
      <c r="BX16" s="1">
        <v>12.6</v>
      </c>
      <c r="BY16" s="1">
        <v>11.4</v>
      </c>
      <c r="BZ16" s="1">
        <v>11.7</v>
      </c>
      <c r="CA16" s="4">
        <v>10.75</v>
      </c>
      <c r="CB16" s="4">
        <v>12.2</v>
      </c>
      <c r="CC16" s="4">
        <v>10.199999999999999</v>
      </c>
      <c r="CD16" s="4">
        <v>11.4</v>
      </c>
      <c r="CE16" s="4">
        <v>11.9</v>
      </c>
      <c r="CF16" s="4">
        <v>11.8</v>
      </c>
      <c r="CG16" s="21">
        <v>9.6999999999999993</v>
      </c>
      <c r="CH16" s="21">
        <v>11.6</v>
      </c>
      <c r="CI16" s="21"/>
      <c r="CJ16" s="4">
        <f t="shared" si="0"/>
        <v>11.096774193548388</v>
      </c>
      <c r="CK16" s="4">
        <f t="shared" si="1"/>
        <v>10.473888888888887</v>
      </c>
      <c r="CL16" s="4">
        <f t="shared" si="2"/>
        <v>10.701058823529412</v>
      </c>
      <c r="CN16" s="38"/>
      <c r="CO16" s="38">
        <v>2006</v>
      </c>
      <c r="CP16" s="49">
        <v>13.566666666666668</v>
      </c>
      <c r="CQ16" s="38"/>
      <c r="CR16" s="38">
        <v>1962</v>
      </c>
      <c r="CS16" s="49">
        <v>13.4625</v>
      </c>
      <c r="CT16" s="38"/>
      <c r="CU16" s="38">
        <v>1957</v>
      </c>
      <c r="CV16" s="49">
        <v>14.788333333333334</v>
      </c>
      <c r="CW16" s="38"/>
      <c r="CX16" s="38">
        <v>1973</v>
      </c>
      <c r="CY16" s="49">
        <v>15.612500000000001</v>
      </c>
      <c r="CZ16" s="32"/>
      <c r="DA16" s="8">
        <v>1985</v>
      </c>
      <c r="DB16" s="8">
        <v>19.399999999999999</v>
      </c>
      <c r="DD16" s="8">
        <v>1966</v>
      </c>
      <c r="DE16" s="8">
        <v>19.22</v>
      </c>
      <c r="DG16" s="8">
        <v>1970</v>
      </c>
      <c r="DH16" s="8">
        <v>17.61</v>
      </c>
      <c r="DJ16" s="8">
        <v>1970</v>
      </c>
      <c r="DK16" s="8">
        <v>14.56</v>
      </c>
      <c r="DM16" s="8">
        <v>1997</v>
      </c>
      <c r="DN16" s="8">
        <v>12.1</v>
      </c>
      <c r="DP16" s="8">
        <v>2001</v>
      </c>
      <c r="DQ16" s="8">
        <v>9.3000000000000007</v>
      </c>
      <c r="DS16" s="8">
        <v>1988</v>
      </c>
      <c r="DT16" s="8">
        <v>8.6</v>
      </c>
      <c r="DV16" s="8">
        <v>1987</v>
      </c>
      <c r="DW16" s="8">
        <v>9.6999999999999993</v>
      </c>
      <c r="DY16" s="8">
        <v>1998</v>
      </c>
      <c r="DZ16" s="8">
        <v>11.9</v>
      </c>
      <c r="EB16" s="8">
        <v>2013</v>
      </c>
      <c r="EC16" s="8">
        <v>14.1</v>
      </c>
      <c r="EE16" s="8">
        <v>1989</v>
      </c>
      <c r="EF16" s="8">
        <v>15.8</v>
      </c>
      <c r="EH16" s="8">
        <v>1995</v>
      </c>
      <c r="EI16" s="8">
        <v>18.2</v>
      </c>
      <c r="EM16" s="19"/>
    </row>
    <row r="17" spans="1:143">
      <c r="A17" s="1" t="s">
        <v>11</v>
      </c>
      <c r="B17" s="30">
        <v>13.22</v>
      </c>
      <c r="C17" s="30">
        <v>12.94</v>
      </c>
      <c r="D17" s="30">
        <v>12.67</v>
      </c>
      <c r="E17" s="30">
        <v>13.44</v>
      </c>
      <c r="F17" s="30">
        <v>13.78</v>
      </c>
      <c r="G17" s="30">
        <v>11.11</v>
      </c>
      <c r="H17" s="30">
        <v>13</v>
      </c>
      <c r="I17" s="30">
        <v>11.22</v>
      </c>
      <c r="J17" s="30">
        <v>12.33</v>
      </c>
      <c r="K17" s="30">
        <v>10.89</v>
      </c>
      <c r="L17" s="30">
        <v>13.11</v>
      </c>
      <c r="M17" s="30">
        <v>11</v>
      </c>
      <c r="N17" s="30">
        <v>11.94</v>
      </c>
      <c r="O17" s="30">
        <v>9.7799999999999994</v>
      </c>
      <c r="P17" s="30">
        <v>10.78</v>
      </c>
      <c r="Q17" s="30">
        <v>12.22</v>
      </c>
      <c r="R17" s="30">
        <v>12</v>
      </c>
      <c r="S17" s="30">
        <v>14</v>
      </c>
      <c r="T17" s="30">
        <v>12.33</v>
      </c>
      <c r="U17" s="30">
        <v>12.44</v>
      </c>
      <c r="V17" s="30">
        <v>13.11</v>
      </c>
      <c r="W17" s="30">
        <v>12</v>
      </c>
      <c r="X17" s="30">
        <v>12</v>
      </c>
      <c r="Y17" s="30">
        <v>12.78</v>
      </c>
      <c r="Z17" s="30">
        <v>12.94</v>
      </c>
      <c r="AA17" s="30">
        <v>11.78</v>
      </c>
      <c r="AB17" s="30">
        <v>13.61</v>
      </c>
      <c r="AC17" s="30">
        <v>11.39</v>
      </c>
      <c r="AD17" s="30">
        <v>13.78</v>
      </c>
      <c r="AE17" s="30">
        <v>14.89</v>
      </c>
      <c r="AF17" s="30">
        <v>14.44</v>
      </c>
      <c r="AG17" s="30">
        <v>13.33</v>
      </c>
      <c r="AH17" s="30">
        <v>12.5</v>
      </c>
      <c r="AI17" s="30">
        <v>11.72</v>
      </c>
      <c r="AJ17" s="30">
        <v>12.5</v>
      </c>
      <c r="AK17" s="30">
        <v>13.67</v>
      </c>
      <c r="AL17" s="30">
        <v>12.39</v>
      </c>
      <c r="AM17" s="30">
        <v>11.72</v>
      </c>
      <c r="AN17" s="30">
        <v>13.5</v>
      </c>
      <c r="AO17" s="30">
        <v>12.7</v>
      </c>
      <c r="AP17" s="30">
        <v>13.6</v>
      </c>
      <c r="AQ17" s="30">
        <v>14</v>
      </c>
      <c r="AR17" s="30">
        <v>12.5</v>
      </c>
      <c r="AS17" s="30">
        <v>13</v>
      </c>
      <c r="AT17" s="30">
        <v>11.7</v>
      </c>
      <c r="AU17" s="30">
        <v>12.6</v>
      </c>
      <c r="AV17" s="30">
        <v>11.8</v>
      </c>
      <c r="AW17" s="30">
        <v>12.8</v>
      </c>
      <c r="AX17" s="30">
        <v>14.3</v>
      </c>
      <c r="AY17" s="30">
        <v>12.8</v>
      </c>
      <c r="AZ17" s="30">
        <v>11</v>
      </c>
      <c r="BA17" s="30">
        <v>13.3</v>
      </c>
      <c r="BB17" s="30">
        <v>13</v>
      </c>
      <c r="BC17" s="30">
        <v>11.4</v>
      </c>
      <c r="BD17" s="1">
        <v>13.1</v>
      </c>
      <c r="BE17" s="1">
        <v>12.5</v>
      </c>
      <c r="BF17" s="1">
        <v>14.4</v>
      </c>
      <c r="BG17" s="1">
        <v>14.7</v>
      </c>
      <c r="BH17" s="1">
        <v>13.4</v>
      </c>
      <c r="BI17" s="1">
        <v>12.2</v>
      </c>
      <c r="BJ17" s="1">
        <v>11.4</v>
      </c>
      <c r="BK17" s="1">
        <v>13.7</v>
      </c>
      <c r="BL17" s="1">
        <v>11.7</v>
      </c>
      <c r="BM17" s="1">
        <v>11.7</v>
      </c>
      <c r="BN17" s="4">
        <v>13.8</v>
      </c>
      <c r="BO17" s="1">
        <v>13.6</v>
      </c>
      <c r="BP17" s="4">
        <v>14.1</v>
      </c>
      <c r="BQ17" s="4">
        <v>14.3</v>
      </c>
      <c r="BR17" s="4">
        <v>13.4</v>
      </c>
      <c r="BS17" s="4">
        <v>14.3</v>
      </c>
      <c r="BT17" s="4">
        <v>12.3</v>
      </c>
      <c r="BU17" s="4">
        <v>12</v>
      </c>
      <c r="BV17" s="4">
        <v>12.65</v>
      </c>
      <c r="BW17" s="1">
        <v>12.7</v>
      </c>
      <c r="BX17" s="1">
        <v>13.1</v>
      </c>
      <c r="BY17" s="1">
        <v>13</v>
      </c>
      <c r="BZ17" s="1">
        <v>13</v>
      </c>
      <c r="CA17" s="1">
        <v>11.4</v>
      </c>
      <c r="CB17" s="1">
        <v>12.4</v>
      </c>
      <c r="CC17" s="1">
        <v>12.9</v>
      </c>
      <c r="CD17" s="1">
        <v>13.1</v>
      </c>
      <c r="CE17" s="1">
        <v>14.1</v>
      </c>
      <c r="CF17" s="1">
        <v>13</v>
      </c>
      <c r="CG17" s="1">
        <v>13.7</v>
      </c>
      <c r="CH17" s="1">
        <v>13.9</v>
      </c>
      <c r="CI17" s="1"/>
      <c r="CJ17" s="4">
        <f t="shared" si="0"/>
        <v>13.082258064516129</v>
      </c>
      <c r="CK17" s="4">
        <f t="shared" si="1"/>
        <v>12.569444444444441</v>
      </c>
      <c r="CL17" s="4">
        <f t="shared" si="2"/>
        <v>12.756470588235292</v>
      </c>
      <c r="CN17" s="38"/>
      <c r="CO17" s="38">
        <v>1981</v>
      </c>
      <c r="CP17" s="49">
        <v>13.566666666666665</v>
      </c>
      <c r="CQ17" s="38"/>
      <c r="CR17" s="38">
        <v>1981</v>
      </c>
      <c r="CS17" s="49">
        <v>13.450000000000003</v>
      </c>
      <c r="CT17" s="38"/>
      <c r="CU17" s="38">
        <v>1968</v>
      </c>
      <c r="CV17" s="49">
        <v>14.778333333333334</v>
      </c>
      <c r="CW17" s="38"/>
      <c r="CX17" s="38">
        <v>1971</v>
      </c>
      <c r="CY17" s="49">
        <v>15.61</v>
      </c>
      <c r="DA17" s="8">
        <v>1938</v>
      </c>
      <c r="DB17" s="8">
        <v>19.329999999999998</v>
      </c>
      <c r="DD17" s="8">
        <v>1978</v>
      </c>
      <c r="DE17" s="8">
        <v>19.2</v>
      </c>
      <c r="DG17" s="8">
        <v>1983</v>
      </c>
      <c r="DH17" s="8">
        <v>17.600000000000001</v>
      </c>
      <c r="DJ17" s="8">
        <v>1957</v>
      </c>
      <c r="DK17" s="8">
        <v>14.5</v>
      </c>
      <c r="DM17" s="8">
        <v>2001</v>
      </c>
      <c r="DN17" s="8">
        <v>12.1</v>
      </c>
      <c r="DP17" s="8">
        <v>1939</v>
      </c>
      <c r="DQ17" s="8">
        <v>9.11</v>
      </c>
      <c r="DS17" s="8">
        <v>2006</v>
      </c>
      <c r="DT17" s="8">
        <v>8.5</v>
      </c>
      <c r="DV17" s="8">
        <v>1955</v>
      </c>
      <c r="DW17" s="8">
        <v>9.56</v>
      </c>
      <c r="DY17" s="8">
        <v>2001</v>
      </c>
      <c r="DZ17" s="8">
        <v>11.9</v>
      </c>
      <c r="EB17" s="8">
        <v>1949</v>
      </c>
      <c r="EC17" s="8">
        <v>14</v>
      </c>
      <c r="EE17" s="8">
        <v>1961</v>
      </c>
      <c r="EF17" s="8">
        <v>15.78</v>
      </c>
      <c r="EH17" s="8">
        <v>2010</v>
      </c>
      <c r="EI17" s="8">
        <v>18.2</v>
      </c>
      <c r="EM17" s="19"/>
    </row>
    <row r="18" spans="1:143">
      <c r="A18" s="1" t="s">
        <v>12</v>
      </c>
      <c r="B18" s="30">
        <v>15.28</v>
      </c>
      <c r="C18" s="30">
        <v>14.44</v>
      </c>
      <c r="D18" s="30">
        <v>15.28</v>
      </c>
      <c r="E18" s="30">
        <v>12.28</v>
      </c>
      <c r="F18" s="30">
        <v>14.61</v>
      </c>
      <c r="G18" s="30">
        <v>15.5</v>
      </c>
      <c r="H18" s="30">
        <v>15.39</v>
      </c>
      <c r="I18" s="30">
        <v>14.5</v>
      </c>
      <c r="J18" s="30">
        <v>13.11</v>
      </c>
      <c r="K18" s="30">
        <v>14.83</v>
      </c>
      <c r="L18" s="30">
        <v>14.67</v>
      </c>
      <c r="M18" s="30">
        <v>14.33</v>
      </c>
      <c r="N18" s="30">
        <v>13.89</v>
      </c>
      <c r="O18" s="30">
        <v>15.11</v>
      </c>
      <c r="P18" s="30">
        <v>10.89</v>
      </c>
      <c r="Q18" s="30">
        <v>13.83</v>
      </c>
      <c r="R18" s="30">
        <v>13.5</v>
      </c>
      <c r="S18" s="30">
        <v>13.67</v>
      </c>
      <c r="T18" s="30">
        <v>15.11</v>
      </c>
      <c r="U18" s="30">
        <v>14.28</v>
      </c>
      <c r="V18" s="30">
        <v>13.89</v>
      </c>
      <c r="W18" s="30">
        <v>15.56</v>
      </c>
      <c r="X18" s="30">
        <v>16.329999999999998</v>
      </c>
      <c r="Y18" s="30">
        <v>14.5</v>
      </c>
      <c r="Z18" s="30">
        <v>14.83</v>
      </c>
      <c r="AA18" s="30">
        <v>14.67</v>
      </c>
      <c r="AB18" s="30">
        <v>14.89</v>
      </c>
      <c r="AC18" s="30">
        <v>15.44</v>
      </c>
      <c r="AD18" s="30">
        <v>14.33</v>
      </c>
      <c r="AE18" s="30">
        <v>15.78</v>
      </c>
      <c r="AF18" s="30">
        <v>14.89</v>
      </c>
      <c r="AG18" s="30">
        <v>14</v>
      </c>
      <c r="AH18" s="30">
        <v>14.67</v>
      </c>
      <c r="AI18" s="30">
        <v>14.11</v>
      </c>
      <c r="AJ18" s="30">
        <v>13.89</v>
      </c>
      <c r="AK18" s="30">
        <v>14.78</v>
      </c>
      <c r="AL18" s="30">
        <v>14.33</v>
      </c>
      <c r="AM18" s="30">
        <v>15</v>
      </c>
      <c r="AN18" s="30">
        <v>15.39</v>
      </c>
      <c r="AO18" s="30">
        <v>14.2</v>
      </c>
      <c r="AP18" s="30">
        <v>16.600000000000001</v>
      </c>
      <c r="AQ18" s="30">
        <v>15.9</v>
      </c>
      <c r="AR18" s="30">
        <v>15.7</v>
      </c>
      <c r="AS18" s="30">
        <v>13.7</v>
      </c>
      <c r="AT18" s="30">
        <v>12.6</v>
      </c>
      <c r="AU18" s="30">
        <v>14</v>
      </c>
      <c r="AV18" s="30">
        <v>14.9</v>
      </c>
      <c r="AW18" s="30">
        <v>15.9</v>
      </c>
      <c r="AX18" s="30">
        <v>13.8</v>
      </c>
      <c r="AY18" s="30">
        <v>14.3</v>
      </c>
      <c r="AZ18" s="30">
        <v>16.899999999999999</v>
      </c>
      <c r="BA18" s="30">
        <v>14.2</v>
      </c>
      <c r="BB18" s="30">
        <v>16.3</v>
      </c>
      <c r="BC18" s="30">
        <v>14.2</v>
      </c>
      <c r="BD18" s="1">
        <v>14.4</v>
      </c>
      <c r="BE18" s="1">
        <v>14.4</v>
      </c>
      <c r="BF18" s="1">
        <v>15.8</v>
      </c>
      <c r="BG18" s="1">
        <v>15.8</v>
      </c>
      <c r="BH18" s="1">
        <v>14.3</v>
      </c>
      <c r="BI18" s="1">
        <v>13.5</v>
      </c>
      <c r="BJ18" s="1">
        <v>14.8</v>
      </c>
      <c r="BK18" s="1">
        <v>12.5</v>
      </c>
      <c r="BL18" s="1">
        <v>14.6</v>
      </c>
      <c r="BM18" s="1">
        <v>13.8</v>
      </c>
      <c r="BN18" s="4">
        <v>13.5</v>
      </c>
      <c r="BO18" s="1">
        <v>15.6</v>
      </c>
      <c r="BP18" s="4">
        <v>14.1</v>
      </c>
      <c r="BQ18" s="4">
        <v>15.3</v>
      </c>
      <c r="BR18" s="4">
        <v>12.6</v>
      </c>
      <c r="BS18" s="4">
        <v>15</v>
      </c>
      <c r="BT18" s="4">
        <v>14.5</v>
      </c>
      <c r="BU18" s="4">
        <v>14</v>
      </c>
      <c r="BV18" s="1">
        <v>15.5</v>
      </c>
      <c r="BW18" s="1">
        <v>15.1</v>
      </c>
      <c r="BX18" s="1">
        <v>15.6</v>
      </c>
      <c r="BY18" s="1">
        <v>14.7</v>
      </c>
      <c r="BZ18" s="1">
        <v>14.9</v>
      </c>
      <c r="CA18" s="1">
        <v>14.9</v>
      </c>
      <c r="CB18" s="1">
        <v>15.5</v>
      </c>
      <c r="CC18" s="1">
        <v>14.8</v>
      </c>
      <c r="CD18" s="1">
        <v>13.8</v>
      </c>
      <c r="CE18" s="1">
        <v>15.9</v>
      </c>
      <c r="CF18" s="1">
        <v>15.1</v>
      </c>
      <c r="CG18" s="1">
        <v>14.9</v>
      </c>
      <c r="CH18" s="1">
        <v>15.6</v>
      </c>
      <c r="CI18" s="1"/>
      <c r="CJ18" s="4">
        <f t="shared" si="0"/>
        <v>14.670967741935485</v>
      </c>
      <c r="CK18" s="4">
        <f t="shared" si="1"/>
        <v>14.610740740740741</v>
      </c>
      <c r="CL18" s="4">
        <f t="shared" si="2"/>
        <v>14.632705882352939</v>
      </c>
      <c r="CN18" s="38"/>
      <c r="CO18" s="38">
        <v>2002</v>
      </c>
      <c r="CP18" s="49">
        <v>13.554166666666667</v>
      </c>
      <c r="CQ18" s="38"/>
      <c r="CR18" s="38">
        <v>2007</v>
      </c>
      <c r="CS18" s="49">
        <v>13.408333333333333</v>
      </c>
      <c r="CT18" s="38"/>
      <c r="CU18" s="38">
        <v>2010</v>
      </c>
      <c r="CV18" s="49">
        <v>14.725</v>
      </c>
      <c r="CW18" s="38"/>
      <c r="CX18" s="38">
        <v>2014</v>
      </c>
      <c r="CY18" s="49">
        <v>15.59375</v>
      </c>
      <c r="DA18" s="8">
        <v>1979</v>
      </c>
      <c r="DB18" s="8">
        <v>19.2</v>
      </c>
      <c r="DD18" s="8">
        <v>1982</v>
      </c>
      <c r="DE18" s="8">
        <v>19.2</v>
      </c>
      <c r="DG18" s="8">
        <v>1957</v>
      </c>
      <c r="DH18" s="8">
        <v>17.559999999999999</v>
      </c>
      <c r="DJ18" s="8">
        <v>1975</v>
      </c>
      <c r="DK18" s="8">
        <v>14.5</v>
      </c>
      <c r="DM18" s="8">
        <v>1975</v>
      </c>
      <c r="DN18" s="8">
        <v>12</v>
      </c>
      <c r="DP18" s="8">
        <v>1985</v>
      </c>
      <c r="DQ18" s="8">
        <v>9.1</v>
      </c>
      <c r="DS18" s="8">
        <v>1962</v>
      </c>
      <c r="DT18" s="8">
        <v>8.5</v>
      </c>
      <c r="DV18" s="8">
        <v>1994</v>
      </c>
      <c r="DW18" s="8">
        <v>9.5</v>
      </c>
      <c r="DY18" s="8">
        <v>2005</v>
      </c>
      <c r="DZ18" s="8">
        <v>11.9</v>
      </c>
      <c r="EB18" s="8">
        <v>1973</v>
      </c>
      <c r="EC18" s="8">
        <v>14</v>
      </c>
      <c r="EE18" s="8">
        <v>1974</v>
      </c>
      <c r="EF18" s="8">
        <v>15.7</v>
      </c>
      <c r="EH18" s="8">
        <v>1933</v>
      </c>
      <c r="EI18" s="8">
        <v>18.11</v>
      </c>
      <c r="EM18" s="19"/>
    </row>
    <row r="19" spans="1:143">
      <c r="A19" s="1" t="s">
        <v>13</v>
      </c>
      <c r="B19" s="30">
        <v>16.39</v>
      </c>
      <c r="C19" s="30">
        <v>18.11</v>
      </c>
      <c r="D19" s="30">
        <v>20.11</v>
      </c>
      <c r="E19" s="30">
        <v>18.5</v>
      </c>
      <c r="F19" s="30">
        <v>15.89</v>
      </c>
      <c r="G19" s="30">
        <v>18.329999999999998</v>
      </c>
      <c r="H19" s="30">
        <v>15.78</v>
      </c>
      <c r="I19" s="30">
        <v>17.39</v>
      </c>
      <c r="J19" s="30">
        <v>17.78</v>
      </c>
      <c r="K19" s="30">
        <v>16.440000000000001</v>
      </c>
      <c r="L19" s="30">
        <v>15.61</v>
      </c>
      <c r="M19" s="30">
        <v>17.61</v>
      </c>
      <c r="N19" s="30">
        <v>14.78</v>
      </c>
      <c r="O19" s="30">
        <v>14.44</v>
      </c>
      <c r="P19" s="30">
        <v>14.67</v>
      </c>
      <c r="Q19" s="30">
        <v>16.670000000000002</v>
      </c>
      <c r="R19" s="30">
        <v>16.22</v>
      </c>
      <c r="S19" s="30">
        <v>15.78</v>
      </c>
      <c r="T19" s="30">
        <v>16.78</v>
      </c>
      <c r="U19" s="30">
        <v>14.61</v>
      </c>
      <c r="V19" s="30">
        <v>16.329999999999998</v>
      </c>
      <c r="W19" s="30">
        <v>16.670000000000002</v>
      </c>
      <c r="X19" s="30">
        <v>16.440000000000001</v>
      </c>
      <c r="Y19" s="30">
        <v>16.329999999999998</v>
      </c>
      <c r="Z19" s="30">
        <v>16.78</v>
      </c>
      <c r="AA19" s="30">
        <v>15.11</v>
      </c>
      <c r="AB19" s="30">
        <v>18</v>
      </c>
      <c r="AC19" s="30">
        <v>16.940000000000001</v>
      </c>
      <c r="AD19" s="30">
        <v>15.56</v>
      </c>
      <c r="AE19" s="30">
        <v>17.89</v>
      </c>
      <c r="AF19" s="30">
        <v>16.61</v>
      </c>
      <c r="AG19" s="30">
        <v>16.22</v>
      </c>
      <c r="AH19" s="30">
        <v>17.329999999999998</v>
      </c>
      <c r="AI19" s="30">
        <v>16.39</v>
      </c>
      <c r="AJ19" s="30">
        <v>16.559999999999999</v>
      </c>
      <c r="AK19" s="30">
        <v>16.89</v>
      </c>
      <c r="AL19" s="30">
        <v>15.06</v>
      </c>
      <c r="AM19" s="30">
        <v>18.78</v>
      </c>
      <c r="AN19" s="30">
        <v>17.22</v>
      </c>
      <c r="AO19" s="30">
        <v>17.100000000000001</v>
      </c>
      <c r="AP19" s="30">
        <v>15.7</v>
      </c>
      <c r="AQ19" s="30">
        <v>17</v>
      </c>
      <c r="AR19" s="30">
        <v>18.399999999999999</v>
      </c>
      <c r="AS19" s="30">
        <v>16.2</v>
      </c>
      <c r="AT19" s="30">
        <v>16.7</v>
      </c>
      <c r="AU19" s="30">
        <v>16.2</v>
      </c>
      <c r="AV19" s="30">
        <v>16.600000000000001</v>
      </c>
      <c r="AW19" s="30">
        <v>16.899999999999999</v>
      </c>
      <c r="AX19" s="30">
        <v>16.100000000000001</v>
      </c>
      <c r="AY19" s="30">
        <v>18.5</v>
      </c>
      <c r="AZ19" s="30">
        <v>15.8</v>
      </c>
      <c r="BA19" s="30">
        <v>15.6</v>
      </c>
      <c r="BB19" s="30">
        <v>17.2</v>
      </c>
      <c r="BC19" s="30">
        <v>17.5</v>
      </c>
      <c r="BD19" s="1">
        <v>16.399999999999999</v>
      </c>
      <c r="BE19" s="1">
        <v>16.600000000000001</v>
      </c>
      <c r="BF19" s="1">
        <v>17.899999999999999</v>
      </c>
      <c r="BG19" s="1">
        <v>16.3</v>
      </c>
      <c r="BH19" s="1">
        <v>17.2</v>
      </c>
      <c r="BI19" s="1">
        <v>15.8</v>
      </c>
      <c r="BJ19" s="1">
        <v>14.7</v>
      </c>
      <c r="BK19" s="1">
        <v>15.3</v>
      </c>
      <c r="BL19" s="1">
        <v>16.8</v>
      </c>
      <c r="BM19" s="1">
        <v>18.2</v>
      </c>
      <c r="BN19" s="4">
        <v>16</v>
      </c>
      <c r="BO19" s="1">
        <v>17.2</v>
      </c>
      <c r="BP19" s="4">
        <v>16.899999999999999</v>
      </c>
      <c r="BQ19" s="4">
        <v>14.8</v>
      </c>
      <c r="BR19" s="4">
        <v>18.600000000000001</v>
      </c>
      <c r="BS19" s="4">
        <v>17.899999999999999</v>
      </c>
      <c r="BT19" s="4">
        <v>16.600000000000001</v>
      </c>
      <c r="BU19" s="4">
        <v>17.75</v>
      </c>
      <c r="BV19" s="1">
        <v>14.7</v>
      </c>
      <c r="BW19" s="1">
        <v>18.600000000000001</v>
      </c>
      <c r="BX19" s="1">
        <v>14.6</v>
      </c>
      <c r="BY19" s="1">
        <v>17.100000000000001</v>
      </c>
      <c r="BZ19" s="1">
        <v>16.7</v>
      </c>
      <c r="CA19" s="1">
        <v>17.2</v>
      </c>
      <c r="CB19" s="1">
        <v>18.2</v>
      </c>
      <c r="CC19" s="1">
        <v>16</v>
      </c>
      <c r="CD19" s="4">
        <v>17.95</v>
      </c>
      <c r="CE19" s="4">
        <v>18.100000000000001</v>
      </c>
      <c r="CF19" s="21">
        <v>17.3</v>
      </c>
      <c r="CG19" s="21">
        <v>15.9</v>
      </c>
      <c r="CH19" s="21">
        <v>16.68</v>
      </c>
      <c r="CI19" s="21"/>
      <c r="CJ19" s="4">
        <f t="shared" si="0"/>
        <v>16.773548387096774</v>
      </c>
      <c r="CK19" s="4">
        <f t="shared" si="1"/>
        <v>16.675925925925927</v>
      </c>
      <c r="CL19" s="4">
        <f t="shared" si="2"/>
        <v>16.711529411764705</v>
      </c>
      <c r="CN19" s="38"/>
      <c r="CO19" s="38">
        <v>1935</v>
      </c>
      <c r="CP19" s="49">
        <v>13.445000000000002</v>
      </c>
      <c r="CQ19" s="38"/>
      <c r="CR19" s="38">
        <v>1978</v>
      </c>
      <c r="CS19" s="49">
        <v>13.4</v>
      </c>
      <c r="CT19" s="38"/>
      <c r="CU19" s="38">
        <v>2011</v>
      </c>
      <c r="CV19" s="49">
        <v>14.65</v>
      </c>
      <c r="CW19" s="38"/>
      <c r="CX19" s="38">
        <v>1962</v>
      </c>
      <c r="CY19" s="49">
        <v>15.57625</v>
      </c>
      <c r="DA19" s="8">
        <v>2008</v>
      </c>
      <c r="DB19" s="8">
        <v>19.2</v>
      </c>
      <c r="DD19" s="8">
        <v>1955</v>
      </c>
      <c r="DE19" s="8">
        <v>19.11</v>
      </c>
      <c r="DG19" s="8">
        <v>1990</v>
      </c>
      <c r="DH19" s="8">
        <v>17.5</v>
      </c>
      <c r="DJ19" s="8">
        <v>2014</v>
      </c>
      <c r="DK19" s="8">
        <v>14.45</v>
      </c>
      <c r="DM19" s="8">
        <v>2005</v>
      </c>
      <c r="DN19" s="8">
        <v>11.8</v>
      </c>
      <c r="DP19" s="8">
        <v>2008</v>
      </c>
      <c r="DQ19" s="8">
        <v>9.1</v>
      </c>
      <c r="DS19" s="8">
        <v>1984</v>
      </c>
      <c r="DT19" s="8">
        <v>8.4</v>
      </c>
      <c r="DV19" s="8">
        <v>2007</v>
      </c>
      <c r="DW19" s="8">
        <v>9.5</v>
      </c>
      <c r="DY19" s="8">
        <v>2013</v>
      </c>
      <c r="DZ19" s="8">
        <v>11.9</v>
      </c>
      <c r="EB19" s="56">
        <v>2016</v>
      </c>
      <c r="EC19" s="56">
        <v>13.9</v>
      </c>
      <c r="EE19" s="8">
        <v>1997</v>
      </c>
      <c r="EF19" s="8">
        <v>15.6</v>
      </c>
      <c r="EH19" s="8">
        <v>2013</v>
      </c>
      <c r="EI19" s="8">
        <v>18.100000000000001</v>
      </c>
      <c r="EM19" s="19"/>
    </row>
    <row r="20" spans="1:143">
      <c r="A20" s="1" t="s">
        <v>15</v>
      </c>
      <c r="B20" s="4"/>
      <c r="C20" s="41">
        <f t="shared" ref="C20:BD20" si="3">AVERAGE(C8:C19)</f>
        <v>12.9625</v>
      </c>
      <c r="D20" s="41">
        <f t="shared" si="3"/>
        <v>13.042499999999999</v>
      </c>
      <c r="E20" s="41">
        <f t="shared" si="3"/>
        <v>12.86</v>
      </c>
      <c r="F20" s="41">
        <f t="shared" si="3"/>
        <v>12.434166666666664</v>
      </c>
      <c r="G20" s="41">
        <f t="shared" si="3"/>
        <v>12.2125</v>
      </c>
      <c r="H20" s="41">
        <f t="shared" si="3"/>
        <v>13.352499999999999</v>
      </c>
      <c r="I20" s="41">
        <f t="shared" si="3"/>
        <v>12.564166666666665</v>
      </c>
      <c r="J20" s="41">
        <f t="shared" si="3"/>
        <v>12.366666666666667</v>
      </c>
      <c r="K20" s="41">
        <f t="shared" si="3"/>
        <v>12.325000000000001</v>
      </c>
      <c r="L20" s="41">
        <f t="shared" si="3"/>
        <v>12.480833333333331</v>
      </c>
      <c r="M20" s="41">
        <f t="shared" si="3"/>
        <v>11.800833333333335</v>
      </c>
      <c r="N20" s="41">
        <f t="shared" si="3"/>
        <v>11.815833333333332</v>
      </c>
      <c r="O20" s="41">
        <f t="shared" si="3"/>
        <v>11.665833333333333</v>
      </c>
      <c r="P20" s="41">
        <f t="shared" si="3"/>
        <v>11.899999999999999</v>
      </c>
      <c r="Q20" s="41">
        <f t="shared" si="3"/>
        <v>12.259166666666667</v>
      </c>
      <c r="R20" s="41">
        <f t="shared" si="3"/>
        <v>12.577499999999999</v>
      </c>
      <c r="S20" s="41">
        <f t="shared" si="3"/>
        <v>12.4275</v>
      </c>
      <c r="T20" s="41">
        <f t="shared" si="3"/>
        <v>12.550833333333332</v>
      </c>
      <c r="U20" s="41">
        <f t="shared" si="3"/>
        <v>11.934166666666664</v>
      </c>
      <c r="V20" s="41">
        <f t="shared" si="3"/>
        <v>12.425833333333335</v>
      </c>
      <c r="W20" s="41">
        <f t="shared" si="3"/>
        <v>12.324999999999998</v>
      </c>
      <c r="X20" s="41">
        <f t="shared" si="3"/>
        <v>12.744999999999999</v>
      </c>
      <c r="Y20" s="41">
        <f t="shared" si="3"/>
        <v>13.092500000000001</v>
      </c>
      <c r="Z20" s="41">
        <f t="shared" si="3"/>
        <v>13.147500000000001</v>
      </c>
      <c r="AA20" s="41">
        <f t="shared" si="3"/>
        <v>13.029166666666669</v>
      </c>
      <c r="AB20" s="41">
        <f t="shared" si="3"/>
        <v>12.949166666666665</v>
      </c>
      <c r="AC20" s="41">
        <f t="shared" si="3"/>
        <v>12.674999999999999</v>
      </c>
      <c r="AD20" s="41">
        <f t="shared" si="3"/>
        <v>12.611666666666666</v>
      </c>
      <c r="AE20" s="41">
        <f t="shared" si="3"/>
        <v>12.902499999999998</v>
      </c>
      <c r="AF20" s="41">
        <f t="shared" si="3"/>
        <v>13.4625</v>
      </c>
      <c r="AG20" s="41">
        <f t="shared" si="3"/>
        <v>12.528333333333334</v>
      </c>
      <c r="AH20" s="41">
        <f t="shared" si="3"/>
        <v>12.643333333333331</v>
      </c>
      <c r="AI20" s="41">
        <f t="shared" si="3"/>
        <v>12.595833333333331</v>
      </c>
      <c r="AJ20" s="41">
        <f t="shared" si="3"/>
        <v>12.594166666666666</v>
      </c>
      <c r="AK20" s="41">
        <f t="shared" si="3"/>
        <v>12.987500000000002</v>
      </c>
      <c r="AL20" s="41">
        <f t="shared" si="3"/>
        <v>13.024166666666668</v>
      </c>
      <c r="AM20" s="41">
        <f t="shared" si="3"/>
        <v>12.709166666666668</v>
      </c>
      <c r="AN20" s="41">
        <f t="shared" si="3"/>
        <v>13.494999999999997</v>
      </c>
      <c r="AO20" s="41">
        <f t="shared" si="3"/>
        <v>13.391666666666666</v>
      </c>
      <c r="AP20" s="41">
        <f t="shared" si="3"/>
        <v>12.874999999999998</v>
      </c>
      <c r="AQ20" s="41">
        <f t="shared" si="3"/>
        <v>13.308333333333332</v>
      </c>
      <c r="AR20" s="41">
        <f t="shared" si="3"/>
        <v>13.066666666666668</v>
      </c>
      <c r="AS20" s="41">
        <f t="shared" si="3"/>
        <v>13.366666666666665</v>
      </c>
      <c r="AT20" s="41">
        <f t="shared" si="3"/>
        <v>12.116666666666667</v>
      </c>
      <c r="AU20" s="41">
        <f t="shared" si="3"/>
        <v>12.341666666666663</v>
      </c>
      <c r="AV20" s="41">
        <f t="shared" si="3"/>
        <v>13.4</v>
      </c>
      <c r="AW20" s="41">
        <f t="shared" si="3"/>
        <v>13.208333333333334</v>
      </c>
      <c r="AX20" s="41">
        <f t="shared" si="3"/>
        <v>12.916666666666666</v>
      </c>
      <c r="AY20" s="41">
        <f t="shared" si="3"/>
        <v>13.450000000000003</v>
      </c>
      <c r="AZ20" s="41">
        <f t="shared" si="3"/>
        <v>12.816666666666668</v>
      </c>
      <c r="BA20" s="41">
        <f t="shared" si="3"/>
        <v>12.733333333333333</v>
      </c>
      <c r="BB20" s="41">
        <f t="shared" si="3"/>
        <v>13.058333333333332</v>
      </c>
      <c r="BC20" s="41">
        <f t="shared" si="3"/>
        <v>13.033333333333331</v>
      </c>
      <c r="BD20" s="41">
        <f t="shared" si="3"/>
        <v>12.808333333333335</v>
      </c>
      <c r="BE20" s="41">
        <f t="shared" ref="BE20:BZ20" si="4">AVERAGE(BE8:BE19)</f>
        <v>12.999999999999998</v>
      </c>
      <c r="BF20" s="41">
        <f t="shared" si="4"/>
        <v>13.333333333333334</v>
      </c>
      <c r="BG20" s="41">
        <f t="shared" si="4"/>
        <v>13.308333333333337</v>
      </c>
      <c r="BH20" s="41">
        <f t="shared" si="4"/>
        <v>13.658333333333333</v>
      </c>
      <c r="BI20" s="41">
        <f t="shared" si="4"/>
        <v>12.516666666666666</v>
      </c>
      <c r="BJ20" s="41">
        <f t="shared" si="4"/>
        <v>11.700000000000001</v>
      </c>
      <c r="BK20" s="41">
        <f t="shared" si="4"/>
        <v>12.116666666666669</v>
      </c>
      <c r="BL20" s="41">
        <f t="shared" si="4"/>
        <v>12.825000000000003</v>
      </c>
      <c r="BM20" s="41">
        <f t="shared" si="4"/>
        <v>12.741666666666667</v>
      </c>
      <c r="BN20" s="41">
        <f t="shared" si="4"/>
        <v>12.708333333333334</v>
      </c>
      <c r="BO20" s="41">
        <f t="shared" si="4"/>
        <v>12.758333333333333</v>
      </c>
      <c r="BP20" s="41">
        <f t="shared" si="4"/>
        <v>13.950000000000001</v>
      </c>
      <c r="BQ20" s="41">
        <f t="shared" si="4"/>
        <v>13.600000000000001</v>
      </c>
      <c r="BR20" s="41">
        <f t="shared" si="4"/>
        <v>13.129166666666668</v>
      </c>
      <c r="BS20" s="41">
        <f t="shared" si="4"/>
        <v>13.591666666666669</v>
      </c>
      <c r="BT20" s="41">
        <f t="shared" si="4"/>
        <v>13.362499999999999</v>
      </c>
      <c r="BU20" s="41">
        <f t="shared" si="4"/>
        <v>13.137500000000001</v>
      </c>
      <c r="BV20" s="41">
        <f t="shared" si="4"/>
        <v>12.845833333333333</v>
      </c>
      <c r="BW20" s="41">
        <f t="shared" si="4"/>
        <v>13.616666666666667</v>
      </c>
      <c r="BX20" s="41">
        <f>AVERAGE(BX8:BX19)</f>
        <v>13.141666666666666</v>
      </c>
      <c r="BY20" s="41">
        <f t="shared" si="4"/>
        <v>13.408333333333333</v>
      </c>
      <c r="BZ20" s="41">
        <f t="shared" si="4"/>
        <v>13.283333333333331</v>
      </c>
      <c r="CA20" s="41">
        <f t="shared" ref="CA20:CH20" si="5">AVERAGE(CA8:CA19)</f>
        <v>12.733333333333333</v>
      </c>
      <c r="CB20" s="41">
        <f t="shared" si="5"/>
        <v>13.704166666666666</v>
      </c>
      <c r="CC20" s="41">
        <f t="shared" si="5"/>
        <v>13.16666666666667</v>
      </c>
      <c r="CD20" s="41">
        <f t="shared" si="5"/>
        <v>12.941666666666665</v>
      </c>
      <c r="CE20" s="41">
        <f t="shared" si="5"/>
        <v>13.855833333333335</v>
      </c>
      <c r="CF20" s="41">
        <f t="shared" si="5"/>
        <v>13.383333333333333</v>
      </c>
      <c r="CG20" s="41">
        <f t="shared" si="5"/>
        <v>13.207916666666669</v>
      </c>
      <c r="CH20" s="41">
        <f t="shared" si="5"/>
        <v>13.931666666666665</v>
      </c>
      <c r="CI20" s="41"/>
      <c r="CJ20" s="41">
        <f>AVERAGE(CJ8:CJ19)</f>
        <v>13.14407258064516</v>
      </c>
      <c r="CK20" s="41">
        <f>AVERAGE(CK8:CK19)</f>
        <v>12.719795015140926</v>
      </c>
      <c r="CL20" s="41">
        <f>AVERAGE(CL8:CL19)</f>
        <v>12.874514530812325</v>
      </c>
      <c r="CN20" s="38"/>
      <c r="CO20" s="38">
        <v>1962</v>
      </c>
      <c r="CP20" s="49">
        <v>13.439999999999998</v>
      </c>
      <c r="CQ20" s="38"/>
      <c r="CR20" s="38">
        <v>1971</v>
      </c>
      <c r="CS20" s="49">
        <v>13.391666666666666</v>
      </c>
      <c r="CT20" s="38"/>
      <c r="CU20" s="38">
        <v>1962</v>
      </c>
      <c r="CV20" s="49">
        <v>14.63</v>
      </c>
      <c r="CW20" s="38"/>
      <c r="CX20" s="38">
        <v>2015</v>
      </c>
      <c r="CY20" s="49">
        <v>15.549375</v>
      </c>
      <c r="DA20" s="8">
        <v>1962</v>
      </c>
      <c r="DB20" s="8">
        <v>19.11</v>
      </c>
      <c r="DD20" s="8">
        <v>1971</v>
      </c>
      <c r="DE20" s="8">
        <v>19</v>
      </c>
      <c r="DG20" s="8">
        <v>1933</v>
      </c>
      <c r="DH20" s="8">
        <v>17.329999999999998</v>
      </c>
      <c r="DJ20" s="8">
        <v>1967</v>
      </c>
      <c r="DK20" s="8">
        <v>14.39</v>
      </c>
      <c r="DM20" s="8">
        <v>1955</v>
      </c>
      <c r="DN20" s="8">
        <v>11.78</v>
      </c>
      <c r="DP20" s="8">
        <v>2000</v>
      </c>
      <c r="DQ20" s="8">
        <v>9.0500000000000007</v>
      </c>
      <c r="DS20" s="8">
        <v>1948</v>
      </c>
      <c r="DT20" s="8">
        <v>8.39</v>
      </c>
      <c r="DV20" s="8">
        <v>2002</v>
      </c>
      <c r="DW20" s="8">
        <v>9.4499999999999993</v>
      </c>
      <c r="DY20" s="8">
        <v>1999</v>
      </c>
      <c r="DZ20" s="8">
        <v>11.8</v>
      </c>
      <c r="EB20" s="8">
        <v>1996</v>
      </c>
      <c r="EC20" s="8">
        <v>13.8</v>
      </c>
      <c r="EE20" s="8">
        <v>2006</v>
      </c>
      <c r="EF20" s="8">
        <v>15.6</v>
      </c>
      <c r="EH20" s="8">
        <v>1958</v>
      </c>
      <c r="EI20" s="8">
        <v>18</v>
      </c>
      <c r="EM20" s="19"/>
    </row>
    <row r="21" spans="1:143" ht="13.5">
      <c r="A21" s="2" t="s">
        <v>16</v>
      </c>
      <c r="B21" s="4"/>
      <c r="C21" s="4">
        <f>AVERAGE(B16:B19,C8:C11)</f>
        <v>15.465</v>
      </c>
      <c r="D21" s="4">
        <f t="shared" ref="D21:BO21" si="6">AVERAGE(C16:C19,D8:D11)</f>
        <v>15.2475</v>
      </c>
      <c r="E21" s="4">
        <f t="shared" si="6"/>
        <v>16.278749999999999</v>
      </c>
      <c r="F21" s="4">
        <f t="shared" si="6"/>
        <v>14.375</v>
      </c>
      <c r="G21" s="4">
        <f t="shared" si="6"/>
        <v>14.47875</v>
      </c>
      <c r="H21" s="4">
        <f t="shared" si="6"/>
        <v>15.93</v>
      </c>
      <c r="I21" s="4">
        <f t="shared" si="6"/>
        <v>14.95125</v>
      </c>
      <c r="J21" s="4">
        <f t="shared" si="6"/>
        <v>14.52125</v>
      </c>
      <c r="K21" s="4">
        <f t="shared" si="6"/>
        <v>14.96625</v>
      </c>
      <c r="L21" s="4">
        <f t="shared" si="6"/>
        <v>14.526249999999999</v>
      </c>
      <c r="M21" s="4">
        <f t="shared" si="6"/>
        <v>14.5425</v>
      </c>
      <c r="N21" s="4">
        <f t="shared" si="6"/>
        <v>14.47125</v>
      </c>
      <c r="O21" s="4">
        <f t="shared" si="6"/>
        <v>14.126250000000001</v>
      </c>
      <c r="P21" s="4">
        <f t="shared" si="6"/>
        <v>14.05625</v>
      </c>
      <c r="Q21" s="4">
        <f t="shared" si="6"/>
        <v>13.445</v>
      </c>
      <c r="R21" s="4">
        <f t="shared" si="6"/>
        <v>14.735000000000001</v>
      </c>
      <c r="S21" s="4">
        <f t="shared" si="6"/>
        <v>14.04125</v>
      </c>
      <c r="T21" s="4">
        <f t="shared" si="6"/>
        <v>14.376250000000001</v>
      </c>
      <c r="U21" s="4">
        <f t="shared" si="6"/>
        <v>14.512499999999999</v>
      </c>
      <c r="V21" s="4">
        <f t="shared" si="6"/>
        <v>14.26375</v>
      </c>
      <c r="W21" s="4">
        <f t="shared" si="6"/>
        <v>14.22125</v>
      </c>
      <c r="X21" s="4">
        <f t="shared" si="6"/>
        <v>14.89</v>
      </c>
      <c r="Y21" s="4">
        <f t="shared" si="6"/>
        <v>15.2425</v>
      </c>
      <c r="Z21" s="4">
        <f t="shared" si="6"/>
        <v>15.38875</v>
      </c>
      <c r="AA21" s="4">
        <f t="shared" si="6"/>
        <v>15.5075</v>
      </c>
      <c r="AB21" s="4">
        <f t="shared" si="6"/>
        <v>14.585000000000001</v>
      </c>
      <c r="AC21" s="4">
        <f t="shared" si="6"/>
        <v>15.29875</v>
      </c>
      <c r="AD21" s="4">
        <f t="shared" si="6"/>
        <v>14.8125</v>
      </c>
      <c r="AE21" s="4">
        <f t="shared" si="6"/>
        <v>14.797499999999999</v>
      </c>
      <c r="AF21" s="4">
        <f t="shared" si="6"/>
        <v>15.57625</v>
      </c>
      <c r="AG21" s="4">
        <f t="shared" si="6"/>
        <v>15.08375</v>
      </c>
      <c r="AH21" s="4">
        <f t="shared" si="6"/>
        <v>14.61125</v>
      </c>
      <c r="AI21" s="4">
        <f t="shared" si="6"/>
        <v>15.02</v>
      </c>
      <c r="AJ21" s="4">
        <f t="shared" si="6"/>
        <v>15.035</v>
      </c>
      <c r="AK21" s="4">
        <f t="shared" si="6"/>
        <v>14.905000000000001</v>
      </c>
      <c r="AL21" s="4">
        <f t="shared" si="6"/>
        <v>15.397500000000001</v>
      </c>
      <c r="AM21" s="4">
        <f t="shared" si="6"/>
        <v>14.52875</v>
      </c>
      <c r="AN21" s="4">
        <f t="shared" si="6"/>
        <v>15.855</v>
      </c>
      <c r="AO21" s="4">
        <f t="shared" si="6"/>
        <v>15.61</v>
      </c>
      <c r="AP21" s="4">
        <f t="shared" si="6"/>
        <v>15.05</v>
      </c>
      <c r="AQ21" s="4">
        <f t="shared" si="6"/>
        <v>15.612500000000001</v>
      </c>
      <c r="AR21" s="4">
        <f t="shared" si="6"/>
        <v>15.45</v>
      </c>
      <c r="AS21" s="4">
        <f t="shared" si="6"/>
        <v>16.162500000000001</v>
      </c>
      <c r="AT21" s="4">
        <f t="shared" si="6"/>
        <v>14.5375</v>
      </c>
      <c r="AU21" s="4">
        <f t="shared" si="6"/>
        <v>14.375</v>
      </c>
      <c r="AV21" s="4">
        <f t="shared" si="6"/>
        <v>15.3375</v>
      </c>
      <c r="AW21" s="4">
        <f t="shared" si="6"/>
        <v>15.1875</v>
      </c>
      <c r="AX21" s="4">
        <f t="shared" si="6"/>
        <v>15.087499999999999</v>
      </c>
      <c r="AY21" s="4">
        <f t="shared" si="6"/>
        <v>16</v>
      </c>
      <c r="AZ21" s="4">
        <f t="shared" si="6"/>
        <v>15.262500000000001</v>
      </c>
      <c r="BA21" s="4">
        <f t="shared" si="6"/>
        <v>14.862499999999997</v>
      </c>
      <c r="BB21" s="4">
        <f t="shared" si="6"/>
        <v>14.662499999999998</v>
      </c>
      <c r="BC21" s="4">
        <f t="shared" si="6"/>
        <v>15.424999999999997</v>
      </c>
      <c r="BD21" s="4">
        <f t="shared" si="6"/>
        <v>15.125</v>
      </c>
      <c r="BE21" s="4">
        <f t="shared" si="6"/>
        <v>14.725</v>
      </c>
      <c r="BF21" s="4">
        <f t="shared" si="6"/>
        <v>14.612500000000002</v>
      </c>
      <c r="BG21" s="4">
        <f t="shared" si="6"/>
        <v>15.9125</v>
      </c>
      <c r="BH21" s="4">
        <f t="shared" si="6"/>
        <v>16.112499999999997</v>
      </c>
      <c r="BI21" s="4">
        <f t="shared" si="6"/>
        <v>14.712500000000002</v>
      </c>
      <c r="BJ21" s="4">
        <f t="shared" si="6"/>
        <v>14.025</v>
      </c>
      <c r="BK21" s="4">
        <f t="shared" si="6"/>
        <v>13.562500000000004</v>
      </c>
      <c r="BL21" s="4">
        <f t="shared" si="6"/>
        <v>14.525</v>
      </c>
      <c r="BM21" s="4">
        <f t="shared" si="6"/>
        <v>14.6625</v>
      </c>
      <c r="BN21" s="4">
        <f t="shared" si="6"/>
        <v>14.887499999999999</v>
      </c>
      <c r="BO21" s="4">
        <f t="shared" si="6"/>
        <v>14.5</v>
      </c>
      <c r="BP21" s="4">
        <f t="shared" ref="BP21:CH21" si="7">AVERAGE(BO16:BO19,BP8:BP11)</f>
        <v>15.987500000000001</v>
      </c>
      <c r="BQ21" s="4">
        <f t="shared" si="7"/>
        <v>15.687500000000002</v>
      </c>
      <c r="BR21" s="4">
        <f t="shared" si="7"/>
        <v>14.95</v>
      </c>
      <c r="BS21" s="4">
        <f t="shared" si="7"/>
        <v>15.200000000000001</v>
      </c>
      <c r="BT21" s="4">
        <f t="shared" si="7"/>
        <v>15.512499999999999</v>
      </c>
      <c r="BU21" s="4">
        <f t="shared" si="7"/>
        <v>14.981250000000001</v>
      </c>
      <c r="BV21" s="4">
        <f t="shared" si="7"/>
        <v>14.868750000000002</v>
      </c>
      <c r="BW21" s="4">
        <f t="shared" si="7"/>
        <v>14.84375</v>
      </c>
      <c r="BX21" s="4">
        <f t="shared" si="7"/>
        <v>15.5375</v>
      </c>
      <c r="BY21" s="4">
        <f t="shared" si="7"/>
        <v>15.250000000000002</v>
      </c>
      <c r="BZ21" s="4">
        <f t="shared" si="7"/>
        <v>15.524999999999999</v>
      </c>
      <c r="CA21" s="4">
        <f t="shared" si="7"/>
        <v>15.125</v>
      </c>
      <c r="CB21" s="4">
        <f t="shared" si="7"/>
        <v>15.3125</v>
      </c>
      <c r="CC21" s="4">
        <f t="shared" si="7"/>
        <v>15.487500000000001</v>
      </c>
      <c r="CD21" s="4">
        <f t="shared" si="7"/>
        <v>14.61875</v>
      </c>
      <c r="CE21" s="4">
        <f t="shared" si="7"/>
        <v>15.343750000000002</v>
      </c>
      <c r="CF21" s="4">
        <f t="shared" si="7"/>
        <v>15.59375</v>
      </c>
      <c r="CG21" s="4">
        <f t="shared" si="7"/>
        <v>15.549375</v>
      </c>
      <c r="CH21" s="4">
        <f t="shared" si="7"/>
        <v>15.487500000000001</v>
      </c>
      <c r="CI21" s="4"/>
      <c r="CJ21" s="4">
        <f>AVERAGE(BE21:CH21)</f>
        <v>15.103312499999998</v>
      </c>
      <c r="CK21" s="4">
        <f t="shared" si="1"/>
        <v>14.95639150943396</v>
      </c>
      <c r="CL21" s="4">
        <f>AVERAGE(C21:CH21)</f>
        <v>15.010870535714286</v>
      </c>
      <c r="CM21" s="29" t="s">
        <v>113</v>
      </c>
      <c r="CN21" s="38"/>
      <c r="CO21" s="38">
        <v>2001</v>
      </c>
      <c r="CP21" s="49">
        <v>13.433333333333335</v>
      </c>
      <c r="CQ21" s="38"/>
      <c r="CR21" s="38">
        <v>2014</v>
      </c>
      <c r="CS21" s="49">
        <v>13.383333333333333</v>
      </c>
      <c r="CT21" s="38"/>
      <c r="CU21" s="38">
        <v>1935</v>
      </c>
      <c r="CV21" s="49">
        <v>14.61</v>
      </c>
      <c r="CW21" s="38"/>
      <c r="CX21" s="38">
        <v>2006</v>
      </c>
      <c r="CY21" s="49">
        <v>15.5375</v>
      </c>
      <c r="DA21" s="8">
        <v>1998</v>
      </c>
      <c r="DB21" s="8">
        <v>19.100000000000001</v>
      </c>
      <c r="DD21" s="8">
        <v>1949</v>
      </c>
      <c r="DE21" s="8">
        <v>18.89</v>
      </c>
      <c r="DG21" s="8">
        <v>1984</v>
      </c>
      <c r="DH21" s="8">
        <v>17.3</v>
      </c>
      <c r="DJ21" s="8">
        <v>1934</v>
      </c>
      <c r="DK21" s="8">
        <v>14.33</v>
      </c>
      <c r="DM21" s="8">
        <v>2014</v>
      </c>
      <c r="DN21" s="8">
        <v>11.75</v>
      </c>
      <c r="DP21" s="8">
        <v>1988</v>
      </c>
      <c r="DQ21" s="8">
        <v>9</v>
      </c>
      <c r="DS21" s="8">
        <v>2012</v>
      </c>
      <c r="DT21" s="8">
        <v>8.3000000000000007</v>
      </c>
      <c r="DV21" s="8">
        <v>1936</v>
      </c>
      <c r="DW21" s="8">
        <v>9.44</v>
      </c>
      <c r="DY21" s="8">
        <v>2014</v>
      </c>
      <c r="DZ21" s="8">
        <v>11.8</v>
      </c>
      <c r="EB21" s="8">
        <v>1936</v>
      </c>
      <c r="EC21" s="8">
        <v>13.78</v>
      </c>
      <c r="EE21" s="56">
        <v>2016</v>
      </c>
      <c r="EF21" s="56">
        <v>15.6</v>
      </c>
      <c r="EH21" s="8">
        <v>2012</v>
      </c>
      <c r="EI21" s="8">
        <v>17.95</v>
      </c>
      <c r="EM21" s="19"/>
    </row>
    <row r="22" spans="1:143" ht="13.5">
      <c r="A22" s="2" t="s">
        <v>109</v>
      </c>
      <c r="B22" s="4"/>
      <c r="C22" s="4">
        <f t="shared" ref="C22:BM22" si="8">AVERAGE(B19,C8:C9)</f>
        <v>17.91</v>
      </c>
      <c r="D22" s="4">
        <f t="shared" si="8"/>
        <v>17.886666666666667</v>
      </c>
      <c r="E22" s="4">
        <f t="shared" si="8"/>
        <v>20.186666666666667</v>
      </c>
      <c r="F22" s="4">
        <f t="shared" si="8"/>
        <v>17.833333333333332</v>
      </c>
      <c r="G22" s="4">
        <f t="shared" si="8"/>
        <v>16.186666666666667</v>
      </c>
      <c r="H22" s="4">
        <f t="shared" si="8"/>
        <v>19.073333333333334</v>
      </c>
      <c r="I22" s="4">
        <f t="shared" si="8"/>
        <v>16.739999999999998</v>
      </c>
      <c r="J22" s="4">
        <f t="shared" si="8"/>
        <v>17.946666666666669</v>
      </c>
      <c r="K22" s="4">
        <f t="shared" si="8"/>
        <v>18.28</v>
      </c>
      <c r="L22" s="4">
        <f t="shared" si="8"/>
        <v>16.996666666666666</v>
      </c>
      <c r="M22" s="4">
        <f t="shared" si="8"/>
        <v>16.946666666666669</v>
      </c>
      <c r="N22" s="4">
        <f t="shared" si="8"/>
        <v>17.516666666666666</v>
      </c>
      <c r="O22" s="4">
        <f t="shared" si="8"/>
        <v>16.650000000000002</v>
      </c>
      <c r="P22" s="4">
        <f t="shared" si="8"/>
        <v>16.406666666666666</v>
      </c>
      <c r="Q22" s="4">
        <f t="shared" si="8"/>
        <v>15.703333333333333</v>
      </c>
      <c r="R22" s="4">
        <f t="shared" si="8"/>
        <v>17.203333333333333</v>
      </c>
      <c r="S22" s="4">
        <f t="shared" si="8"/>
        <v>16.833333333333332</v>
      </c>
      <c r="T22" s="4">
        <f t="shared" si="8"/>
        <v>16.723333333333333</v>
      </c>
      <c r="U22" s="4">
        <f t="shared" si="8"/>
        <v>16.48</v>
      </c>
      <c r="V22" s="4">
        <f t="shared" si="8"/>
        <v>16.146666666666665</v>
      </c>
      <c r="W22" s="4">
        <f t="shared" si="8"/>
        <v>16.033333333333331</v>
      </c>
      <c r="X22" s="4">
        <f t="shared" si="8"/>
        <v>17.28</v>
      </c>
      <c r="Y22" s="4">
        <f t="shared" si="8"/>
        <v>17.72</v>
      </c>
      <c r="Z22" s="4">
        <f t="shared" si="8"/>
        <v>18</v>
      </c>
      <c r="AA22" s="4">
        <f t="shared" si="8"/>
        <v>17.983333333333334</v>
      </c>
      <c r="AB22" s="4">
        <f t="shared" si="8"/>
        <v>17.093333333333334</v>
      </c>
      <c r="AC22" s="4">
        <f t="shared" si="8"/>
        <v>17.926666666666666</v>
      </c>
      <c r="AD22" s="4">
        <f t="shared" si="8"/>
        <v>17.63</v>
      </c>
      <c r="AE22" s="4">
        <f t="shared" si="8"/>
        <v>17</v>
      </c>
      <c r="AF22" s="4">
        <f t="shared" si="8"/>
        <v>18.186666666666667</v>
      </c>
      <c r="AG22" s="4">
        <f t="shared" si="8"/>
        <v>17.686666666666667</v>
      </c>
      <c r="AH22" s="4">
        <f t="shared" si="8"/>
        <v>16.666666666666668</v>
      </c>
      <c r="AI22" s="4">
        <f t="shared" si="8"/>
        <v>17.886666666666667</v>
      </c>
      <c r="AJ22" s="4">
        <f t="shared" si="8"/>
        <v>17.760000000000002</v>
      </c>
      <c r="AK22" s="4">
        <f t="shared" si="8"/>
        <v>17.336666666666666</v>
      </c>
      <c r="AL22" s="4">
        <f t="shared" si="8"/>
        <v>17.760000000000002</v>
      </c>
      <c r="AM22" s="4">
        <f t="shared" si="8"/>
        <v>16.466666666666665</v>
      </c>
      <c r="AN22" s="4">
        <f t="shared" si="8"/>
        <v>18.593333333333334</v>
      </c>
      <c r="AO22" s="4">
        <f t="shared" si="8"/>
        <v>18.106666666666666</v>
      </c>
      <c r="AP22" s="4">
        <f t="shared" si="8"/>
        <v>16.900000000000002</v>
      </c>
      <c r="AQ22" s="4">
        <f t="shared" si="8"/>
        <v>17.266666666666666</v>
      </c>
      <c r="AR22" s="4">
        <f t="shared" si="8"/>
        <v>17.866666666666667</v>
      </c>
      <c r="AS22" s="4">
        <f t="shared" si="8"/>
        <v>19.033333333333331</v>
      </c>
      <c r="AT22" s="4">
        <f t="shared" si="8"/>
        <v>16.399999999999999</v>
      </c>
      <c r="AU22" s="4">
        <f t="shared" si="8"/>
        <v>17.133333333333333</v>
      </c>
      <c r="AV22" s="4">
        <f t="shared" si="8"/>
        <v>18.266666666666666</v>
      </c>
      <c r="AW22" s="4">
        <f t="shared" si="8"/>
        <v>17.866666666666664</v>
      </c>
      <c r="AX22" s="4">
        <f t="shared" si="8"/>
        <v>17.366666666666667</v>
      </c>
      <c r="AY22" s="4">
        <f t="shared" si="8"/>
        <v>18.233333333333334</v>
      </c>
      <c r="AZ22" s="4">
        <f t="shared" si="8"/>
        <v>18.8</v>
      </c>
      <c r="BA22" s="4">
        <f t="shared" si="8"/>
        <v>16.666666666666668</v>
      </c>
      <c r="BB22" s="4">
        <f t="shared" si="8"/>
        <v>16.133333333333336</v>
      </c>
      <c r="BC22" s="4">
        <f t="shared" si="8"/>
        <v>18.066666666666666</v>
      </c>
      <c r="BD22" s="4">
        <f t="shared" si="8"/>
        <v>18.3</v>
      </c>
      <c r="BE22" s="4">
        <f t="shared" si="8"/>
        <v>17.499999999999996</v>
      </c>
      <c r="BF22" s="4">
        <f t="shared" si="8"/>
        <v>17.533333333333335</v>
      </c>
      <c r="BG22" s="4">
        <f t="shared" si="8"/>
        <v>17.833333333333332</v>
      </c>
      <c r="BH22" s="4">
        <f t="shared" si="8"/>
        <v>18.333333333333332</v>
      </c>
      <c r="BI22" s="4">
        <f t="shared" si="8"/>
        <v>17.7</v>
      </c>
      <c r="BJ22" s="4">
        <f t="shared" si="8"/>
        <v>16.7</v>
      </c>
      <c r="BK22" s="4">
        <f t="shared" si="8"/>
        <v>15.9</v>
      </c>
      <c r="BL22" s="4">
        <f t="shared" si="8"/>
        <v>17.166666666666668</v>
      </c>
      <c r="BM22" s="4">
        <f t="shared" si="8"/>
        <v>16.900000000000002</v>
      </c>
      <c r="BN22" s="4">
        <f>AVERAGE(BM19,BN8:BN9)</f>
        <v>17.833333333333332</v>
      </c>
      <c r="BO22" s="4">
        <f t="shared" ref="BO22:CC22" si="9">AVERAGE(BN19,BO8:BO9)</f>
        <v>16.3</v>
      </c>
      <c r="BP22" s="4">
        <f t="shared" si="9"/>
        <v>19</v>
      </c>
      <c r="BQ22" s="4">
        <f t="shared" si="9"/>
        <v>17.933333333333334</v>
      </c>
      <c r="BR22" s="4">
        <f t="shared" si="9"/>
        <v>16.233333333333334</v>
      </c>
      <c r="BS22" s="4">
        <f t="shared" si="9"/>
        <v>18.266666666666666</v>
      </c>
      <c r="BT22" s="4">
        <f t="shared" si="9"/>
        <v>17.433333333333334</v>
      </c>
      <c r="BU22" s="4">
        <f t="shared" si="9"/>
        <v>17.266666666666669</v>
      </c>
      <c r="BV22" s="4">
        <f t="shared" si="9"/>
        <v>18.116666666666667</v>
      </c>
      <c r="BW22" s="4">
        <f t="shared" si="9"/>
        <v>17.099999999999998</v>
      </c>
      <c r="BX22" s="4">
        <f t="shared" si="9"/>
        <v>18.166666666666668</v>
      </c>
      <c r="BY22" s="4">
        <f t="shared" si="9"/>
        <v>16.666666666666668</v>
      </c>
      <c r="BZ22" s="4">
        <f t="shared" si="9"/>
        <v>18.033333333333331</v>
      </c>
      <c r="CA22" s="4">
        <f t="shared" si="9"/>
        <v>17.466666666666665</v>
      </c>
      <c r="CB22" s="4">
        <f t="shared" si="9"/>
        <v>17.883333333333333</v>
      </c>
      <c r="CC22" s="4">
        <f t="shared" si="9"/>
        <v>18.3</v>
      </c>
      <c r="CD22" s="4">
        <f t="shared" ref="CD22:CI22" si="10">AVERAGE(CC19,CD8:CD9)</f>
        <v>16.833333333333332</v>
      </c>
      <c r="CE22" s="4">
        <f t="shared" si="10"/>
        <v>17.766666666666666</v>
      </c>
      <c r="CF22" s="4">
        <f t="shared" si="10"/>
        <v>17.649999999999999</v>
      </c>
      <c r="CG22" s="4">
        <f t="shared" si="10"/>
        <v>17.848333333333333</v>
      </c>
      <c r="CH22" s="4">
        <f t="shared" si="10"/>
        <v>18.233333333333334</v>
      </c>
      <c r="CI22" s="4">
        <f t="shared" si="10"/>
        <v>17.693333333333332</v>
      </c>
      <c r="CJ22" s="4">
        <f>AVERAGE(CJ8:CJ9,CJ19)</f>
        <v>17.545967741935481</v>
      </c>
      <c r="CK22" s="4">
        <f>AVERAGE(B22:BC22)</f>
        <v>17.448427672955976</v>
      </c>
      <c r="CL22" s="4">
        <f>AVERAGE(CL8:CL9,CL19)</f>
        <v>17.487553454715215</v>
      </c>
      <c r="CM22" s="2" t="s">
        <v>109</v>
      </c>
      <c r="CN22" s="38"/>
      <c r="CO22" s="38">
        <v>2013</v>
      </c>
      <c r="CP22" s="49">
        <v>13.420833333333334</v>
      </c>
      <c r="CQ22" s="38"/>
      <c r="CR22" s="38">
        <v>1975</v>
      </c>
      <c r="CS22" s="49">
        <v>13.366666666666665</v>
      </c>
      <c r="CT22" s="38"/>
      <c r="CU22" s="38">
        <v>2015</v>
      </c>
      <c r="CV22" s="49">
        <v>14.599166666666669</v>
      </c>
      <c r="CW22" s="38"/>
      <c r="CX22" s="38">
        <v>2008</v>
      </c>
      <c r="CY22" s="49">
        <v>15.524999999999999</v>
      </c>
      <c r="DA22" s="8">
        <v>1965</v>
      </c>
      <c r="DB22" s="8">
        <v>19</v>
      </c>
      <c r="DD22" s="8">
        <v>1957</v>
      </c>
      <c r="DE22" s="8">
        <v>18.89</v>
      </c>
      <c r="DG22" s="8">
        <v>2002</v>
      </c>
      <c r="DH22" s="8">
        <v>17.3</v>
      </c>
      <c r="DJ22" s="8">
        <v>1986</v>
      </c>
      <c r="DK22" s="8">
        <v>14.3</v>
      </c>
      <c r="DM22" s="8">
        <v>2003</v>
      </c>
      <c r="DN22" s="8">
        <v>11.7</v>
      </c>
      <c r="DP22" s="8">
        <v>1990</v>
      </c>
      <c r="DQ22" s="8">
        <v>9</v>
      </c>
      <c r="DS22" s="8">
        <v>2002</v>
      </c>
      <c r="DT22" s="8">
        <v>8.3000000000000007</v>
      </c>
      <c r="DV22" s="8">
        <v>1975</v>
      </c>
      <c r="DW22" s="8">
        <v>9.4</v>
      </c>
      <c r="DY22" s="8">
        <v>1989</v>
      </c>
      <c r="DZ22" s="8">
        <v>11.7</v>
      </c>
      <c r="EB22" s="8">
        <v>1960</v>
      </c>
      <c r="EC22" s="8">
        <v>13.78</v>
      </c>
      <c r="EE22" s="8">
        <v>1953</v>
      </c>
      <c r="EF22" s="8">
        <v>15.56</v>
      </c>
      <c r="EH22" s="8">
        <v>1988</v>
      </c>
      <c r="EI22" s="8">
        <v>17.899999999999999</v>
      </c>
      <c r="EM22" s="19"/>
    </row>
    <row r="23" spans="1:143" ht="13.5">
      <c r="A23" s="2" t="s">
        <v>110</v>
      </c>
      <c r="B23" s="30"/>
      <c r="C23" s="30">
        <f t="shared" ref="C23:BM23" si="11">AVERAGE(C10:C12)</f>
        <v>13.87</v>
      </c>
      <c r="D23" s="30">
        <f t="shared" si="11"/>
        <v>13.24</v>
      </c>
      <c r="E23" s="30">
        <f t="shared" si="11"/>
        <v>13.423333333333332</v>
      </c>
      <c r="F23" s="30">
        <f t="shared" si="11"/>
        <v>12.203333333333333</v>
      </c>
      <c r="G23" s="30">
        <f t="shared" si="11"/>
        <v>12.85</v>
      </c>
      <c r="H23" s="30">
        <f t="shared" si="11"/>
        <v>14.76</v>
      </c>
      <c r="I23" s="30">
        <f t="shared" si="11"/>
        <v>13.666666666666666</v>
      </c>
      <c r="J23" s="30">
        <f t="shared" si="11"/>
        <v>11.703333333333333</v>
      </c>
      <c r="K23" s="30">
        <f t="shared" si="11"/>
        <v>13.113333333333332</v>
      </c>
      <c r="L23" s="30">
        <f t="shared" si="11"/>
        <v>13.056666666666667</v>
      </c>
      <c r="M23" s="30">
        <f t="shared" si="11"/>
        <v>11.796666666666667</v>
      </c>
      <c r="N23" s="30">
        <f t="shared" si="11"/>
        <v>12.056666666666667</v>
      </c>
      <c r="O23" s="30">
        <f t="shared" si="11"/>
        <v>12.036666666666667</v>
      </c>
      <c r="P23" s="30">
        <f t="shared" si="11"/>
        <v>12.780000000000001</v>
      </c>
      <c r="Q23" s="30">
        <f t="shared" si="11"/>
        <v>12.63</v>
      </c>
      <c r="R23" s="30">
        <f t="shared" si="11"/>
        <v>13.406666666666666</v>
      </c>
      <c r="S23" s="30">
        <f t="shared" si="11"/>
        <v>12.020000000000001</v>
      </c>
      <c r="T23" s="30">
        <f t="shared" si="11"/>
        <v>13.093333333333334</v>
      </c>
      <c r="U23" s="30">
        <f t="shared" si="11"/>
        <v>12.479999999999999</v>
      </c>
      <c r="V23" s="30">
        <f t="shared" si="11"/>
        <v>12.796666666666667</v>
      </c>
      <c r="W23" s="30">
        <f t="shared" si="11"/>
        <v>12.666666666666666</v>
      </c>
      <c r="X23" s="30">
        <f t="shared" si="11"/>
        <v>13.313333333333333</v>
      </c>
      <c r="Y23" s="30">
        <f t="shared" si="11"/>
        <v>14.280000000000001</v>
      </c>
      <c r="Z23" s="30">
        <f t="shared" si="11"/>
        <v>13.776666666666666</v>
      </c>
      <c r="AA23" s="30">
        <f t="shared" si="11"/>
        <v>14.39</v>
      </c>
      <c r="AB23" s="30">
        <f t="shared" si="11"/>
        <v>13.28</v>
      </c>
      <c r="AC23" s="30">
        <f t="shared" si="11"/>
        <v>12.703333333333333</v>
      </c>
      <c r="AD23" s="30">
        <f t="shared" si="11"/>
        <v>12.666666666666666</v>
      </c>
      <c r="AE23" s="30">
        <f t="shared" si="11"/>
        <v>12.87</v>
      </c>
      <c r="AF23" s="30">
        <f t="shared" si="11"/>
        <v>14.073333333333332</v>
      </c>
      <c r="AG23" s="30">
        <f t="shared" si="11"/>
        <v>12.796666666666667</v>
      </c>
      <c r="AH23" s="30">
        <f t="shared" si="11"/>
        <v>12.833333333333334</v>
      </c>
      <c r="AI23" s="30">
        <f t="shared" si="11"/>
        <v>13.11</v>
      </c>
      <c r="AJ23" s="30">
        <f t="shared" si="11"/>
        <v>13.076666666666668</v>
      </c>
      <c r="AK23" s="30">
        <f t="shared" si="11"/>
        <v>13.909999999999998</v>
      </c>
      <c r="AL23" s="30">
        <f t="shared" si="11"/>
        <v>14.723333333333334</v>
      </c>
      <c r="AM23" s="30">
        <f t="shared" si="11"/>
        <v>13.256666666666666</v>
      </c>
      <c r="AN23" s="30">
        <f t="shared" si="11"/>
        <v>13.76</v>
      </c>
      <c r="AO23" s="30">
        <f t="shared" si="11"/>
        <v>13.833333333333334</v>
      </c>
      <c r="AP23" s="30">
        <f t="shared" si="11"/>
        <v>13.966666666666669</v>
      </c>
      <c r="AQ23" s="30">
        <f t="shared" si="11"/>
        <v>13.833333333333334</v>
      </c>
      <c r="AR23" s="30">
        <f t="shared" si="11"/>
        <v>12.733333333333334</v>
      </c>
      <c r="AS23" s="30">
        <f t="shared" si="11"/>
        <v>14.833333333333334</v>
      </c>
      <c r="AT23" s="30">
        <f t="shared" si="11"/>
        <v>13.066666666666668</v>
      </c>
      <c r="AU23" s="30">
        <f t="shared" si="11"/>
        <v>12.9</v>
      </c>
      <c r="AV23" s="30">
        <f t="shared" si="11"/>
        <v>14.566666666666668</v>
      </c>
      <c r="AW23" s="30">
        <f t="shared" si="11"/>
        <v>13.466666666666669</v>
      </c>
      <c r="AX23" s="30">
        <f t="shared" si="11"/>
        <v>13.166666666666666</v>
      </c>
      <c r="AY23" s="30">
        <f t="shared" si="11"/>
        <v>14.366666666666667</v>
      </c>
      <c r="AZ23" s="30">
        <f t="shared" si="11"/>
        <v>12.933333333333332</v>
      </c>
      <c r="BA23" s="30">
        <f t="shared" si="11"/>
        <v>13.833333333333334</v>
      </c>
      <c r="BB23" s="30">
        <f t="shared" si="11"/>
        <v>13.5</v>
      </c>
      <c r="BC23" s="30">
        <f t="shared" si="11"/>
        <v>13.266666666666666</v>
      </c>
      <c r="BD23" s="30">
        <f t="shared" si="11"/>
        <v>13.566666666666668</v>
      </c>
      <c r="BE23" s="30">
        <f t="shared" si="11"/>
        <v>13.233333333333334</v>
      </c>
      <c r="BF23" s="30">
        <f t="shared" si="11"/>
        <v>12.1</v>
      </c>
      <c r="BG23" s="30">
        <f t="shared" si="11"/>
        <v>13.733333333333334</v>
      </c>
      <c r="BH23" s="30">
        <f t="shared" si="11"/>
        <v>14.633333333333333</v>
      </c>
      <c r="BI23" s="30">
        <f t="shared" si="11"/>
        <v>12.566666666666668</v>
      </c>
      <c r="BJ23" s="30">
        <f t="shared" si="11"/>
        <v>11.033333333333333</v>
      </c>
      <c r="BK23" s="30">
        <f t="shared" si="11"/>
        <v>12.066666666666668</v>
      </c>
      <c r="BL23" s="30">
        <f t="shared" si="11"/>
        <v>13.5</v>
      </c>
      <c r="BM23" s="30">
        <f t="shared" si="11"/>
        <v>13.933333333333332</v>
      </c>
      <c r="BN23" s="30">
        <f>AVERAGE(BN10:BN12)</f>
        <v>13.133333333333335</v>
      </c>
      <c r="BO23" s="30">
        <f t="shared" ref="BO23:CC23" si="12">AVERAGE(BO10:BO12)</f>
        <v>13.299999999999999</v>
      </c>
      <c r="BP23" s="30">
        <f t="shared" si="12"/>
        <v>14.566666666666665</v>
      </c>
      <c r="BQ23" s="30">
        <f t="shared" si="12"/>
        <v>14.666666666666666</v>
      </c>
      <c r="BR23" s="30">
        <f t="shared" si="12"/>
        <v>13.633333333333333</v>
      </c>
      <c r="BS23" s="30">
        <f t="shared" si="12"/>
        <v>14</v>
      </c>
      <c r="BT23" s="30">
        <f t="shared" si="12"/>
        <v>14.033333333333333</v>
      </c>
      <c r="BU23" s="30">
        <f t="shared" si="12"/>
        <v>13.6</v>
      </c>
      <c r="BV23" s="30">
        <f t="shared" si="12"/>
        <v>13.033333333333331</v>
      </c>
      <c r="BW23" s="30">
        <f t="shared" si="12"/>
        <v>13.566666666666668</v>
      </c>
      <c r="BX23" s="30">
        <f t="shared" si="12"/>
        <v>13.766666666666666</v>
      </c>
      <c r="BY23" s="30">
        <f t="shared" si="12"/>
        <v>14.600000000000001</v>
      </c>
      <c r="BZ23" s="30">
        <f t="shared" si="12"/>
        <v>13.433333333333332</v>
      </c>
      <c r="CA23" s="30">
        <f t="shared" si="12"/>
        <v>12.566666666666668</v>
      </c>
      <c r="CB23" s="30">
        <f t="shared" si="12"/>
        <v>14.366666666666665</v>
      </c>
      <c r="CC23" s="30">
        <f t="shared" si="12"/>
        <v>13.9</v>
      </c>
      <c r="CD23" s="30">
        <f t="shared" ref="CD23:CJ23" si="13">AVERAGE(CD10:CD12)</f>
        <v>12.783333333333331</v>
      </c>
      <c r="CE23" s="30">
        <f t="shared" si="13"/>
        <v>14.049999999999999</v>
      </c>
      <c r="CF23" s="30">
        <f t="shared" si="13"/>
        <v>13.883333333333333</v>
      </c>
      <c r="CG23" s="30">
        <f t="shared" si="13"/>
        <v>14.116666666666667</v>
      </c>
      <c r="CH23" s="30">
        <f t="shared" si="13"/>
        <v>14.5</v>
      </c>
      <c r="CI23" s="30"/>
      <c r="CJ23" s="4">
        <f t="shared" si="13"/>
        <v>13.544086021505374</v>
      </c>
      <c r="CK23" s="4">
        <f>AVERAGE(B23:BC23)</f>
        <v>13.259182389937109</v>
      </c>
      <c r="CL23" s="4">
        <f>AVERAGE(CL10:CL12)</f>
        <v>13.360504668534084</v>
      </c>
      <c r="CM23" s="2" t="s">
        <v>110</v>
      </c>
      <c r="CN23" s="38"/>
      <c r="CO23" s="38">
        <v>2015</v>
      </c>
      <c r="CP23" s="49">
        <v>13.407916666666667</v>
      </c>
      <c r="CQ23" s="38"/>
      <c r="CR23" s="38">
        <v>2002</v>
      </c>
      <c r="CS23" s="49">
        <v>13.362499999999999</v>
      </c>
      <c r="CT23" s="38"/>
      <c r="CU23" s="38">
        <v>2001</v>
      </c>
      <c r="CV23" s="49">
        <v>14.583333333333334</v>
      </c>
      <c r="CW23" s="38"/>
      <c r="CX23" s="38">
        <v>2002</v>
      </c>
      <c r="CY23" s="49">
        <v>15.512499999999999</v>
      </c>
      <c r="DA23" s="8">
        <v>1940</v>
      </c>
      <c r="DB23" s="8">
        <v>18.89</v>
      </c>
      <c r="DD23" s="8">
        <v>1981</v>
      </c>
      <c r="DE23" s="8">
        <v>18.8</v>
      </c>
      <c r="DG23" s="8">
        <v>1935</v>
      </c>
      <c r="DH23" s="8">
        <v>17.22</v>
      </c>
      <c r="DJ23" s="8">
        <v>1996</v>
      </c>
      <c r="DK23" s="8">
        <v>14.3</v>
      </c>
      <c r="DM23" s="8">
        <v>2004</v>
      </c>
      <c r="DN23" s="8">
        <v>11.7</v>
      </c>
      <c r="DP23" s="8">
        <v>1999</v>
      </c>
      <c r="DQ23" s="8">
        <v>9</v>
      </c>
      <c r="DS23" s="8">
        <v>1999</v>
      </c>
      <c r="DT23" s="8">
        <v>8.3000000000000007</v>
      </c>
      <c r="DV23" s="8">
        <v>1971</v>
      </c>
      <c r="DW23" s="8">
        <v>9.3000000000000007</v>
      </c>
      <c r="DY23" s="8">
        <v>2008</v>
      </c>
      <c r="DZ23" s="8">
        <v>11.7</v>
      </c>
      <c r="EB23" s="8">
        <v>1993</v>
      </c>
      <c r="EC23" s="8">
        <v>13.7</v>
      </c>
      <c r="EE23" s="8">
        <v>1937</v>
      </c>
      <c r="EF23" s="8">
        <v>15.5</v>
      </c>
      <c r="EH23" s="8">
        <v>2001</v>
      </c>
      <c r="EI23" s="8">
        <v>17.899999999999999</v>
      </c>
      <c r="EM23" s="19"/>
    </row>
    <row r="24" spans="1:143" ht="13.5">
      <c r="A24" s="2" t="s">
        <v>111</v>
      </c>
      <c r="B24" s="30">
        <f t="shared" ref="B24:BM24" si="14">AVERAGE(B13:B15)</f>
        <v>6</v>
      </c>
      <c r="C24" s="30">
        <f t="shared" si="14"/>
        <v>6.9266666666666667</v>
      </c>
      <c r="D24" s="30">
        <f t="shared" si="14"/>
        <v>7.54</v>
      </c>
      <c r="E24" s="30">
        <f t="shared" si="14"/>
        <v>7.163333333333334</v>
      </c>
      <c r="F24" s="30">
        <f t="shared" si="14"/>
        <v>7.663333333333334</v>
      </c>
      <c r="G24" s="30">
        <f t="shared" si="14"/>
        <v>6.7966666666666669</v>
      </c>
      <c r="H24" s="30">
        <f t="shared" si="14"/>
        <v>7.333333333333333</v>
      </c>
      <c r="I24" s="30">
        <f t="shared" si="14"/>
        <v>7.37</v>
      </c>
      <c r="J24" s="30">
        <f t="shared" si="14"/>
        <v>7.5766666666666653</v>
      </c>
      <c r="K24" s="30">
        <f t="shared" si="14"/>
        <v>6.2433333333333332</v>
      </c>
      <c r="L24" s="30">
        <f t="shared" si="14"/>
        <v>7.5166666666666666</v>
      </c>
      <c r="M24" s="30">
        <f t="shared" si="14"/>
        <v>6.1466666666666674</v>
      </c>
      <c r="N24" s="30">
        <f t="shared" si="14"/>
        <v>6.836666666666666</v>
      </c>
      <c r="O24" s="30">
        <f t="shared" si="14"/>
        <v>6.3866666666666676</v>
      </c>
      <c r="P24" s="30">
        <f t="shared" si="14"/>
        <v>7.5566666666666658</v>
      </c>
      <c r="Q24" s="30">
        <f t="shared" si="14"/>
        <v>7.8733333333333322</v>
      </c>
      <c r="R24" s="30">
        <f t="shared" si="14"/>
        <v>7.87</v>
      </c>
      <c r="S24" s="30">
        <f t="shared" si="14"/>
        <v>8.4466666666666672</v>
      </c>
      <c r="T24" s="30">
        <f t="shared" si="14"/>
        <v>7.4433333333333342</v>
      </c>
      <c r="U24" s="30">
        <f t="shared" si="14"/>
        <v>6.9633333333333338</v>
      </c>
      <c r="V24" s="30">
        <f t="shared" si="14"/>
        <v>7.5566666666666675</v>
      </c>
      <c r="W24" s="30">
        <f t="shared" si="14"/>
        <v>7.78</v>
      </c>
      <c r="X24" s="30">
        <f t="shared" si="14"/>
        <v>7.8900000000000006</v>
      </c>
      <c r="Y24" s="30">
        <f t="shared" si="14"/>
        <v>7.666666666666667</v>
      </c>
      <c r="Z24" s="30">
        <f t="shared" si="14"/>
        <v>7.98</v>
      </c>
      <c r="AA24" s="30">
        <f t="shared" si="14"/>
        <v>8.0766666666666662</v>
      </c>
      <c r="AB24" s="30">
        <f t="shared" si="14"/>
        <v>7.626666666666666</v>
      </c>
      <c r="AC24" s="30">
        <f t="shared" si="14"/>
        <v>7.7399999999999993</v>
      </c>
      <c r="AD24" s="30">
        <f t="shared" si="14"/>
        <v>7.666666666666667</v>
      </c>
      <c r="AE24" s="30">
        <f t="shared" si="14"/>
        <v>7.4633333333333338</v>
      </c>
      <c r="AF24" s="30">
        <f t="shared" si="14"/>
        <v>8.7966666666666669</v>
      </c>
      <c r="AG24" s="30">
        <f t="shared" si="14"/>
        <v>7.0566666666666675</v>
      </c>
      <c r="AH24" s="30">
        <f t="shared" si="14"/>
        <v>8.1666666666666661</v>
      </c>
      <c r="AI24" s="30">
        <f t="shared" si="14"/>
        <v>7.5166666666666684</v>
      </c>
      <c r="AJ24" s="30">
        <f t="shared" si="14"/>
        <v>7.39</v>
      </c>
      <c r="AK24" s="30">
        <f t="shared" si="14"/>
        <v>7.9799999999999995</v>
      </c>
      <c r="AL24" s="30">
        <f t="shared" si="14"/>
        <v>7.9266666666666667</v>
      </c>
      <c r="AM24" s="30">
        <f t="shared" si="14"/>
        <v>6.9099999999999993</v>
      </c>
      <c r="AN24" s="30">
        <f t="shared" si="14"/>
        <v>8.6266666666666669</v>
      </c>
      <c r="AO24" s="30">
        <f t="shared" si="14"/>
        <v>8.9666666666666668</v>
      </c>
      <c r="AP24" s="30">
        <f t="shared" si="14"/>
        <v>6.8</v>
      </c>
      <c r="AQ24" s="30">
        <f t="shared" si="14"/>
        <v>7.8666666666666671</v>
      </c>
      <c r="AR24" s="30">
        <f t="shared" si="14"/>
        <v>7.9666666666666659</v>
      </c>
      <c r="AS24" s="30">
        <f t="shared" si="14"/>
        <v>7.7666666666666666</v>
      </c>
      <c r="AT24" s="30">
        <f t="shared" si="14"/>
        <v>7.5999999999999988</v>
      </c>
      <c r="AU24" s="30">
        <f t="shared" si="14"/>
        <v>7.8666666666666671</v>
      </c>
      <c r="AV24" s="30">
        <f t="shared" si="14"/>
        <v>8.2000000000000011</v>
      </c>
      <c r="AW24" s="30">
        <f t="shared" si="14"/>
        <v>8.0333333333333332</v>
      </c>
      <c r="AX24" s="30">
        <f t="shared" si="14"/>
        <v>8</v>
      </c>
      <c r="AY24" s="30">
        <f t="shared" si="14"/>
        <v>7.8</v>
      </c>
      <c r="AZ24" s="30">
        <f t="shared" si="14"/>
        <v>7.833333333333333</v>
      </c>
      <c r="BA24" s="30">
        <f t="shared" si="14"/>
        <v>7.8</v>
      </c>
      <c r="BB24" s="30">
        <f t="shared" si="14"/>
        <v>8.8666666666666671</v>
      </c>
      <c r="BC24" s="30">
        <f t="shared" si="14"/>
        <v>8.5666666666666664</v>
      </c>
      <c r="BD24" s="30">
        <f t="shared" si="14"/>
        <v>7.333333333333333</v>
      </c>
      <c r="BE24" s="30">
        <f t="shared" si="14"/>
        <v>8.6333333333333346</v>
      </c>
      <c r="BF24" s="30">
        <f t="shared" si="14"/>
        <v>8.8333333333333339</v>
      </c>
      <c r="BG24" s="30">
        <f t="shared" si="14"/>
        <v>8.1333333333333329</v>
      </c>
      <c r="BH24" s="30">
        <f t="shared" si="14"/>
        <v>8.9666666666666668</v>
      </c>
      <c r="BI24" s="30">
        <f t="shared" si="14"/>
        <v>7.8999999999999995</v>
      </c>
      <c r="BJ24" s="30">
        <f t="shared" si="14"/>
        <v>7.8</v>
      </c>
      <c r="BK24" s="30">
        <f t="shared" si="14"/>
        <v>8.4333333333333318</v>
      </c>
      <c r="BL24" s="30">
        <f t="shared" si="14"/>
        <v>8.0666666666666664</v>
      </c>
      <c r="BM24" s="30">
        <f t="shared" si="14"/>
        <v>7.5</v>
      </c>
      <c r="BN24" s="30">
        <f>AVERAGE(BN13:BN15)</f>
        <v>7.5</v>
      </c>
      <c r="BO24" s="30">
        <f t="shared" ref="BO24:CC24" si="15">AVERAGE(BO13:BO15)</f>
        <v>8.1666666666666661</v>
      </c>
      <c r="BP24" s="30">
        <f t="shared" si="15"/>
        <v>8.9666666666666668</v>
      </c>
      <c r="BQ24" s="30">
        <f t="shared" si="15"/>
        <v>8.7000000000000011</v>
      </c>
      <c r="BR24" s="30">
        <f t="shared" si="15"/>
        <v>9.0833333333333339</v>
      </c>
      <c r="BS24" s="30">
        <f t="shared" si="15"/>
        <v>8.6</v>
      </c>
      <c r="BT24" s="30">
        <f t="shared" si="15"/>
        <v>9.4333333333333336</v>
      </c>
      <c r="BU24" s="30">
        <f t="shared" si="15"/>
        <v>8.9</v>
      </c>
      <c r="BV24" s="30">
        <f t="shared" si="15"/>
        <v>8.4</v>
      </c>
      <c r="BW24" s="30">
        <f t="shared" si="15"/>
        <v>9.2666666666666675</v>
      </c>
      <c r="BX24" s="30">
        <f t="shared" si="15"/>
        <v>8.2000000000000011</v>
      </c>
      <c r="BY24" s="30">
        <f t="shared" si="15"/>
        <v>8.5</v>
      </c>
      <c r="BZ24" s="30">
        <f t="shared" si="15"/>
        <v>8.6</v>
      </c>
      <c r="CA24" s="30">
        <f t="shared" si="15"/>
        <v>8.3833333333333329</v>
      </c>
      <c r="CB24" s="30">
        <f t="shared" si="15"/>
        <v>8.8666666666666671</v>
      </c>
      <c r="CC24" s="30">
        <f t="shared" si="15"/>
        <v>8.5666666666666682</v>
      </c>
      <c r="CD24" s="30">
        <f t="shared" ref="CD24:CJ24" si="16">AVERAGE(CD13:CD15)</f>
        <v>8.7333333333333343</v>
      </c>
      <c r="CE24" s="58">
        <f t="shared" si="16"/>
        <v>9.59</v>
      </c>
      <c r="CF24" s="58">
        <f t="shared" si="16"/>
        <v>8.9666666666666668</v>
      </c>
      <c r="CG24" s="58">
        <f t="shared" si="16"/>
        <v>8.5666666666666664</v>
      </c>
      <c r="CH24" s="58">
        <f t="shared" si="16"/>
        <v>9.0333333333333332</v>
      </c>
      <c r="CI24" s="58"/>
      <c r="CJ24" s="4">
        <f t="shared" si="16"/>
        <v>8.5362365591397857</v>
      </c>
      <c r="CK24" s="4">
        <f>AVERAGE(B24:BC24)</f>
        <v>7.6185802469135817</v>
      </c>
      <c r="CL24" s="4">
        <f>AVERAGE(CL13:CL15)</f>
        <v>7.9532549019607854</v>
      </c>
      <c r="CM24" s="2" t="s">
        <v>111</v>
      </c>
      <c r="CN24" s="38"/>
      <c r="CO24" s="38">
        <v>2010</v>
      </c>
      <c r="CP24" s="49">
        <v>13.395833333333336</v>
      </c>
      <c r="CQ24" s="38"/>
      <c r="CR24" s="38">
        <v>1938</v>
      </c>
      <c r="CS24" s="49">
        <v>13.352499999999999</v>
      </c>
      <c r="CT24" s="38"/>
      <c r="CU24" s="38">
        <v>1956</v>
      </c>
      <c r="CV24" s="49">
        <v>14.573333333333332</v>
      </c>
      <c r="CW24" s="38"/>
      <c r="CX24" s="38">
        <v>1957</v>
      </c>
      <c r="CY24" s="49">
        <v>15.5075</v>
      </c>
      <c r="DA24" s="8">
        <v>1989</v>
      </c>
      <c r="DB24" s="8">
        <v>18.8</v>
      </c>
      <c r="DD24" s="8">
        <v>1958</v>
      </c>
      <c r="DE24" s="8">
        <v>18.78</v>
      </c>
      <c r="DG24" s="8">
        <v>1969</v>
      </c>
      <c r="DH24" s="8">
        <v>17.22</v>
      </c>
      <c r="DJ24" s="8">
        <v>1933</v>
      </c>
      <c r="DK24" s="8">
        <v>14.22</v>
      </c>
      <c r="DM24" s="8">
        <v>1987</v>
      </c>
      <c r="DN24" s="8">
        <v>11.6</v>
      </c>
      <c r="DP24" s="8">
        <v>2015</v>
      </c>
      <c r="DQ24" s="8">
        <v>9</v>
      </c>
      <c r="DS24" s="8">
        <v>1985</v>
      </c>
      <c r="DT24" s="8">
        <v>8.3000000000000007</v>
      </c>
      <c r="DV24" s="8">
        <v>1984</v>
      </c>
      <c r="DW24" s="8">
        <v>9.3000000000000007</v>
      </c>
      <c r="DY24" s="8">
        <v>1970</v>
      </c>
      <c r="DZ24" s="8">
        <v>11.67</v>
      </c>
      <c r="EB24" s="8">
        <v>2015</v>
      </c>
      <c r="EC24" s="8">
        <v>13.7</v>
      </c>
      <c r="EE24" s="8">
        <v>2004</v>
      </c>
      <c r="EF24" s="8">
        <v>15.5</v>
      </c>
      <c r="EH24" s="8">
        <v>1961</v>
      </c>
      <c r="EI24" s="8">
        <v>17.89</v>
      </c>
      <c r="EM24" s="19"/>
    </row>
    <row r="25" spans="1:143" ht="13.5">
      <c r="A25" s="2" t="s">
        <v>112</v>
      </c>
      <c r="B25" s="30">
        <f t="shared" ref="B25:BM25" si="17">AVERAGE(B16:B18)</f>
        <v>12.813333333333333</v>
      </c>
      <c r="C25" s="30">
        <f t="shared" si="17"/>
        <v>12.57</v>
      </c>
      <c r="D25" s="30">
        <f t="shared" si="17"/>
        <v>12.836666666666666</v>
      </c>
      <c r="E25" s="30">
        <f t="shared" si="17"/>
        <v>11.203333333333333</v>
      </c>
      <c r="F25" s="30">
        <f t="shared" si="17"/>
        <v>12.906666666666666</v>
      </c>
      <c r="G25" s="30">
        <f t="shared" si="17"/>
        <v>12.203333333333333</v>
      </c>
      <c r="H25" s="30">
        <f t="shared" si="17"/>
        <v>13.093333333333334</v>
      </c>
      <c r="I25" s="30">
        <f t="shared" si="17"/>
        <v>11.943333333333333</v>
      </c>
      <c r="J25" s="30">
        <f t="shared" si="17"/>
        <v>12.11</v>
      </c>
      <c r="K25" s="30">
        <f t="shared" si="17"/>
        <v>12.11</v>
      </c>
      <c r="L25" s="30">
        <f t="shared" si="17"/>
        <v>12.63</v>
      </c>
      <c r="M25" s="30">
        <f t="shared" si="17"/>
        <v>11.646666666666667</v>
      </c>
      <c r="N25" s="30">
        <f t="shared" si="17"/>
        <v>11.796666666666667</v>
      </c>
      <c r="O25" s="30">
        <f t="shared" si="17"/>
        <v>11.703333333333333</v>
      </c>
      <c r="P25" s="30">
        <f t="shared" si="17"/>
        <v>10.780000000000001</v>
      </c>
      <c r="Q25" s="30">
        <f t="shared" si="17"/>
        <v>12.163333333333334</v>
      </c>
      <c r="R25" s="30">
        <f t="shared" si="17"/>
        <v>11.979999999999999</v>
      </c>
      <c r="S25" s="30">
        <f t="shared" si="17"/>
        <v>12.556666666666667</v>
      </c>
      <c r="T25" s="30">
        <f t="shared" si="17"/>
        <v>12.61</v>
      </c>
      <c r="U25" s="30">
        <f t="shared" si="17"/>
        <v>12.536666666666667</v>
      </c>
      <c r="V25" s="30">
        <f t="shared" si="17"/>
        <v>12.63</v>
      </c>
      <c r="W25" s="30">
        <f t="shared" si="17"/>
        <v>12.706666666666669</v>
      </c>
      <c r="X25" s="30">
        <f t="shared" si="17"/>
        <v>12.573333333333332</v>
      </c>
      <c r="Y25" s="30">
        <f t="shared" si="17"/>
        <v>12.74</v>
      </c>
      <c r="Z25" s="30">
        <f t="shared" si="17"/>
        <v>12.683333333333332</v>
      </c>
      <c r="AA25" s="30">
        <f t="shared" si="17"/>
        <v>12.223333333333334</v>
      </c>
      <c r="AB25" s="30">
        <f t="shared" si="17"/>
        <v>12.833333333333334</v>
      </c>
      <c r="AC25" s="30">
        <f t="shared" si="17"/>
        <v>12.683333333333332</v>
      </c>
      <c r="AD25" s="30">
        <f t="shared" si="17"/>
        <v>12.943333333333333</v>
      </c>
      <c r="AE25" s="30">
        <f t="shared" si="17"/>
        <v>13.5</v>
      </c>
      <c r="AF25" s="30">
        <f t="shared" si="17"/>
        <v>13.219999999999999</v>
      </c>
      <c r="AG25" s="30">
        <f t="shared" si="17"/>
        <v>12.703333333333333</v>
      </c>
      <c r="AH25" s="30">
        <f t="shared" si="17"/>
        <v>12.536666666666667</v>
      </c>
      <c r="AI25" s="30">
        <f t="shared" si="17"/>
        <v>12.183333333333332</v>
      </c>
      <c r="AJ25" s="30">
        <f t="shared" si="17"/>
        <v>12.093333333333334</v>
      </c>
      <c r="AK25" s="30">
        <f t="shared" si="17"/>
        <v>12.613333333333335</v>
      </c>
      <c r="AL25" s="30">
        <f t="shared" si="17"/>
        <v>12.296666666666667</v>
      </c>
      <c r="AM25" s="30">
        <f t="shared" si="17"/>
        <v>12.963333333333333</v>
      </c>
      <c r="AN25" s="30">
        <f t="shared" si="17"/>
        <v>13.520000000000001</v>
      </c>
      <c r="AO25" s="30">
        <f t="shared" si="17"/>
        <v>12.699999999999998</v>
      </c>
      <c r="AP25" s="30">
        <f t="shared" si="17"/>
        <v>14.299999999999999</v>
      </c>
      <c r="AQ25" s="30">
        <f t="shared" si="17"/>
        <v>13.833333333333334</v>
      </c>
      <c r="AR25" s="30">
        <f t="shared" si="17"/>
        <v>13.233333333333334</v>
      </c>
      <c r="AS25" s="30">
        <f t="shared" si="17"/>
        <v>12.566666666666668</v>
      </c>
      <c r="AT25" s="30">
        <f t="shared" si="17"/>
        <v>11.233333333333334</v>
      </c>
      <c r="AU25" s="30">
        <f t="shared" si="17"/>
        <v>11.633333333333333</v>
      </c>
      <c r="AV25" s="30">
        <f t="shared" si="17"/>
        <v>12.433333333333332</v>
      </c>
      <c r="AW25" s="30">
        <f t="shared" si="17"/>
        <v>13.366666666666667</v>
      </c>
      <c r="AX25" s="30">
        <f t="shared" si="17"/>
        <v>13.4</v>
      </c>
      <c r="AY25" s="30">
        <f t="shared" si="17"/>
        <v>12.6</v>
      </c>
      <c r="AZ25" s="30">
        <f t="shared" si="17"/>
        <v>12.6</v>
      </c>
      <c r="BA25" s="30">
        <f t="shared" si="17"/>
        <v>12.699999999999998</v>
      </c>
      <c r="BB25" s="30">
        <f t="shared" si="17"/>
        <v>13.200000000000001</v>
      </c>
      <c r="BC25" s="30">
        <f t="shared" si="17"/>
        <v>12.133333333333335</v>
      </c>
      <c r="BD25" s="30">
        <f t="shared" si="17"/>
        <v>12.399999999999999</v>
      </c>
      <c r="BE25" s="30">
        <f t="shared" si="17"/>
        <v>12.566666666666668</v>
      </c>
      <c r="BF25" s="30">
        <f t="shared" si="17"/>
        <v>14.433333333333332</v>
      </c>
      <c r="BG25" s="30">
        <f t="shared" si="17"/>
        <v>14.066666666666668</v>
      </c>
      <c r="BH25" s="30">
        <f t="shared" si="17"/>
        <v>12.4</v>
      </c>
      <c r="BI25" s="30">
        <f t="shared" si="17"/>
        <v>12.366666666666667</v>
      </c>
      <c r="BJ25" s="30">
        <f t="shared" si="17"/>
        <v>11.633333333333335</v>
      </c>
      <c r="BK25" s="30">
        <f t="shared" si="17"/>
        <v>11.866666666666667</v>
      </c>
      <c r="BL25" s="30">
        <f t="shared" si="17"/>
        <v>12.066666666666668</v>
      </c>
      <c r="BM25" s="30">
        <f t="shared" si="17"/>
        <v>12.166666666666666</v>
      </c>
      <c r="BN25" s="30">
        <f>AVERAGE(BN16:BN18)</f>
        <v>13.1</v>
      </c>
      <c r="BO25" s="30">
        <f t="shared" ref="BO25:CC25" si="18">AVERAGE(BO16:BO18)</f>
        <v>12.866666666666667</v>
      </c>
      <c r="BP25" s="30">
        <f t="shared" si="18"/>
        <v>13.366666666666667</v>
      </c>
      <c r="BQ25" s="30">
        <f t="shared" si="18"/>
        <v>13.800000000000002</v>
      </c>
      <c r="BR25" s="30">
        <f t="shared" si="18"/>
        <v>12.299999999999999</v>
      </c>
      <c r="BS25" s="30">
        <f t="shared" si="18"/>
        <v>13.733333333333334</v>
      </c>
      <c r="BT25" s="30">
        <f t="shared" si="18"/>
        <v>12.983333333333334</v>
      </c>
      <c r="BU25" s="30">
        <f t="shared" si="18"/>
        <v>12.4</v>
      </c>
      <c r="BV25" s="30">
        <f t="shared" si="18"/>
        <v>12.85</v>
      </c>
      <c r="BW25" s="30">
        <f t="shared" si="18"/>
        <v>13.233333333333334</v>
      </c>
      <c r="BX25" s="30">
        <f t="shared" si="18"/>
        <v>13.766666666666666</v>
      </c>
      <c r="BY25" s="30">
        <f t="shared" si="18"/>
        <v>13.033333333333331</v>
      </c>
      <c r="BZ25" s="30">
        <f t="shared" si="18"/>
        <v>13.200000000000001</v>
      </c>
      <c r="CA25" s="30">
        <f t="shared" si="18"/>
        <v>12.35</v>
      </c>
      <c r="CB25" s="30">
        <f t="shared" si="18"/>
        <v>13.366666666666667</v>
      </c>
      <c r="CC25" s="30">
        <f t="shared" si="18"/>
        <v>12.633333333333335</v>
      </c>
      <c r="CD25" s="30">
        <f t="shared" ref="CD25:CJ25" si="19">AVERAGE(CD16:CD18)</f>
        <v>12.766666666666666</v>
      </c>
      <c r="CE25" s="30">
        <f t="shared" si="19"/>
        <v>13.966666666666667</v>
      </c>
      <c r="CF25" s="30">
        <f t="shared" si="19"/>
        <v>13.299999999999999</v>
      </c>
      <c r="CG25" s="30">
        <f t="shared" si="19"/>
        <v>12.766666666666666</v>
      </c>
      <c r="CH25" s="30">
        <f t="shared" si="19"/>
        <v>13.700000000000001</v>
      </c>
      <c r="CI25" s="30"/>
      <c r="CJ25" s="4">
        <f t="shared" si="19"/>
        <v>12.950000000000001</v>
      </c>
      <c r="CK25" s="4">
        <f>AVERAGE(B25:BC25)</f>
        <v>12.551358024691361</v>
      </c>
      <c r="CL25" s="4">
        <f>AVERAGE(CL16:CL18)</f>
        <v>12.696745098039214</v>
      </c>
      <c r="CM25" s="2" t="s">
        <v>112</v>
      </c>
      <c r="CN25" s="38"/>
      <c r="CO25" s="38">
        <v>1985</v>
      </c>
      <c r="CP25" s="49">
        <v>13.366666666666665</v>
      </c>
      <c r="CQ25" s="38"/>
      <c r="CR25" s="38">
        <v>1988</v>
      </c>
      <c r="CS25" s="49">
        <v>13.333333333333334</v>
      </c>
      <c r="CT25" s="38"/>
      <c r="CU25" s="38">
        <v>2014</v>
      </c>
      <c r="CV25" s="49">
        <v>14.549999999999999</v>
      </c>
      <c r="CW25" s="38"/>
      <c r="CX25" s="38">
        <v>2011</v>
      </c>
      <c r="CY25" s="49">
        <v>15.487500000000001</v>
      </c>
      <c r="DA25" s="8">
        <v>1990</v>
      </c>
      <c r="DB25" s="8">
        <v>18.8</v>
      </c>
      <c r="DD25" s="8">
        <v>2001</v>
      </c>
      <c r="DE25" s="8">
        <v>18.7</v>
      </c>
      <c r="DG25" s="8">
        <v>1978</v>
      </c>
      <c r="DH25" s="8">
        <v>17.2</v>
      </c>
      <c r="DJ25" s="8">
        <v>1990</v>
      </c>
      <c r="DK25" s="8">
        <v>14.2</v>
      </c>
      <c r="DM25" s="8">
        <v>1971</v>
      </c>
      <c r="DN25" s="8">
        <v>11.5</v>
      </c>
      <c r="DP25" s="8">
        <v>1984</v>
      </c>
      <c r="DQ25" s="8">
        <v>8.9</v>
      </c>
      <c r="DS25" s="8">
        <v>1964</v>
      </c>
      <c r="DT25" s="8">
        <v>8.2799999999999994</v>
      </c>
      <c r="DV25" s="8">
        <v>1978</v>
      </c>
      <c r="DW25" s="8">
        <v>9.1999999999999993</v>
      </c>
      <c r="DY25" s="8">
        <v>1973</v>
      </c>
      <c r="DZ25" s="8">
        <v>11.6</v>
      </c>
      <c r="EB25" s="8">
        <v>1967</v>
      </c>
      <c r="EC25" s="8">
        <v>13.67</v>
      </c>
      <c r="EE25" s="8">
        <v>2010</v>
      </c>
      <c r="EF25" s="8">
        <v>15.5</v>
      </c>
      <c r="EH25" s="8">
        <v>1940</v>
      </c>
      <c r="EI25" s="8">
        <v>17.78</v>
      </c>
      <c r="EM25" s="19"/>
    </row>
    <row r="26" spans="1:143" ht="13.5">
      <c r="A26" s="2" t="s">
        <v>130</v>
      </c>
      <c r="B26" s="4">
        <f t="shared" ref="B26:BB26" si="20">AVERAGE(B16:B19)</f>
        <v>13.7075</v>
      </c>
      <c r="C26" s="4">
        <f t="shared" si="20"/>
        <v>13.955</v>
      </c>
      <c r="D26" s="4">
        <f t="shared" si="20"/>
        <v>14.654999999999999</v>
      </c>
      <c r="E26" s="4">
        <f t="shared" si="20"/>
        <v>13.0275</v>
      </c>
      <c r="F26" s="4">
        <f t="shared" si="20"/>
        <v>13.6525</v>
      </c>
      <c r="G26" s="4">
        <f t="shared" si="20"/>
        <v>13.734999999999999</v>
      </c>
      <c r="H26" s="4">
        <f t="shared" si="20"/>
        <v>13.765000000000001</v>
      </c>
      <c r="I26" s="4">
        <f t="shared" si="20"/>
        <v>13.305</v>
      </c>
      <c r="J26" s="4">
        <f t="shared" si="20"/>
        <v>13.5275</v>
      </c>
      <c r="K26" s="4">
        <f t="shared" si="20"/>
        <v>13.192499999999999</v>
      </c>
      <c r="L26" s="4">
        <f t="shared" si="20"/>
        <v>13.375</v>
      </c>
      <c r="M26" s="4">
        <f t="shared" si="20"/>
        <v>13.137499999999999</v>
      </c>
      <c r="N26" s="4">
        <f t="shared" si="20"/>
        <v>12.5425</v>
      </c>
      <c r="O26" s="4">
        <f t="shared" si="20"/>
        <v>12.387499999999999</v>
      </c>
      <c r="P26" s="4">
        <f t="shared" si="20"/>
        <v>11.752500000000001</v>
      </c>
      <c r="Q26" s="4">
        <f t="shared" si="20"/>
        <v>13.290000000000001</v>
      </c>
      <c r="R26" s="4">
        <f t="shared" si="20"/>
        <v>13.04</v>
      </c>
      <c r="S26" s="4">
        <f t="shared" si="20"/>
        <v>13.362500000000001</v>
      </c>
      <c r="T26" s="4">
        <f t="shared" si="20"/>
        <v>13.6525</v>
      </c>
      <c r="U26" s="4">
        <f t="shared" si="20"/>
        <v>13.055</v>
      </c>
      <c r="V26" s="4">
        <f t="shared" si="20"/>
        <v>13.555</v>
      </c>
      <c r="W26" s="4">
        <f t="shared" si="20"/>
        <v>13.697500000000002</v>
      </c>
      <c r="X26" s="4">
        <f t="shared" si="20"/>
        <v>13.54</v>
      </c>
      <c r="Y26" s="4">
        <f t="shared" si="20"/>
        <v>13.637499999999999</v>
      </c>
      <c r="Z26" s="4">
        <f t="shared" si="20"/>
        <v>13.7075</v>
      </c>
      <c r="AA26" s="4">
        <f t="shared" si="20"/>
        <v>12.945</v>
      </c>
      <c r="AB26" s="4">
        <f t="shared" si="20"/>
        <v>14.125</v>
      </c>
      <c r="AC26" s="4">
        <f t="shared" si="20"/>
        <v>13.747499999999999</v>
      </c>
      <c r="AD26" s="4">
        <f t="shared" si="20"/>
        <v>13.5975</v>
      </c>
      <c r="AE26" s="4">
        <f t="shared" si="20"/>
        <v>14.5975</v>
      </c>
      <c r="AF26" s="4">
        <f t="shared" si="20"/>
        <v>14.067499999999999</v>
      </c>
      <c r="AG26" s="4">
        <f t="shared" si="20"/>
        <v>13.5825</v>
      </c>
      <c r="AH26" s="4">
        <f t="shared" si="20"/>
        <v>13.734999999999999</v>
      </c>
      <c r="AI26" s="4">
        <f t="shared" si="20"/>
        <v>13.234999999999999</v>
      </c>
      <c r="AJ26" s="4">
        <f t="shared" si="20"/>
        <v>13.21</v>
      </c>
      <c r="AK26" s="4">
        <f t="shared" si="20"/>
        <v>13.682500000000001</v>
      </c>
      <c r="AL26" s="4">
        <f t="shared" si="20"/>
        <v>12.987500000000001</v>
      </c>
      <c r="AM26" s="4">
        <f t="shared" si="20"/>
        <v>14.4175</v>
      </c>
      <c r="AN26" s="4">
        <f t="shared" si="20"/>
        <v>14.445</v>
      </c>
      <c r="AO26" s="4">
        <f t="shared" si="20"/>
        <v>13.799999999999999</v>
      </c>
      <c r="AP26" s="4">
        <f t="shared" si="20"/>
        <v>14.649999999999999</v>
      </c>
      <c r="AQ26" s="4">
        <f t="shared" si="20"/>
        <v>14.625</v>
      </c>
      <c r="AR26" s="4">
        <f t="shared" si="20"/>
        <v>14.525</v>
      </c>
      <c r="AS26" s="4">
        <f t="shared" si="20"/>
        <v>13.475000000000001</v>
      </c>
      <c r="AT26" s="4">
        <f t="shared" si="20"/>
        <v>12.600000000000001</v>
      </c>
      <c r="AU26" s="4">
        <f t="shared" si="20"/>
        <v>12.774999999999999</v>
      </c>
      <c r="AV26" s="4">
        <f t="shared" si="20"/>
        <v>13.475</v>
      </c>
      <c r="AW26" s="4">
        <f t="shared" si="20"/>
        <v>14.25</v>
      </c>
      <c r="AX26" s="4">
        <f t="shared" si="20"/>
        <v>14.075000000000001</v>
      </c>
      <c r="AY26" s="4">
        <f t="shared" si="20"/>
        <v>14.074999999999999</v>
      </c>
      <c r="AZ26" s="4">
        <f t="shared" si="20"/>
        <v>13.399999999999999</v>
      </c>
      <c r="BA26" s="4">
        <f t="shared" si="20"/>
        <v>13.424999999999999</v>
      </c>
      <c r="BB26" s="4">
        <f t="shared" si="20"/>
        <v>14.2</v>
      </c>
      <c r="BC26" s="4">
        <f t="shared" ref="BC26:CD26" si="21">AVERAGE(BC16:BC19)</f>
        <v>13.475000000000001</v>
      </c>
      <c r="BD26" s="4">
        <f t="shared" si="21"/>
        <v>13.399999999999999</v>
      </c>
      <c r="BE26" s="4">
        <f t="shared" si="21"/>
        <v>13.575000000000001</v>
      </c>
      <c r="BF26" s="4">
        <f t="shared" si="21"/>
        <v>15.299999999999999</v>
      </c>
      <c r="BG26" s="4">
        <f t="shared" si="21"/>
        <v>14.625</v>
      </c>
      <c r="BH26" s="4">
        <f t="shared" si="21"/>
        <v>13.600000000000001</v>
      </c>
      <c r="BI26" s="4">
        <f t="shared" si="21"/>
        <v>13.225000000000001</v>
      </c>
      <c r="BJ26" s="4">
        <f t="shared" si="21"/>
        <v>12.400000000000002</v>
      </c>
      <c r="BK26" s="4">
        <f t="shared" si="21"/>
        <v>12.725000000000001</v>
      </c>
      <c r="BL26" s="4">
        <f t="shared" si="21"/>
        <v>13.25</v>
      </c>
      <c r="BM26" s="4">
        <f t="shared" si="21"/>
        <v>13.675000000000001</v>
      </c>
      <c r="BN26" s="4">
        <f t="shared" si="21"/>
        <v>13.824999999999999</v>
      </c>
      <c r="BO26" s="4">
        <f t="shared" si="21"/>
        <v>13.95</v>
      </c>
      <c r="BP26" s="4">
        <f t="shared" si="21"/>
        <v>14.25</v>
      </c>
      <c r="BQ26" s="4">
        <f t="shared" si="21"/>
        <v>14.05</v>
      </c>
      <c r="BR26" s="4">
        <f t="shared" si="21"/>
        <v>13.875</v>
      </c>
      <c r="BS26" s="4">
        <f t="shared" si="21"/>
        <v>14.775</v>
      </c>
      <c r="BT26" s="4">
        <f t="shared" si="21"/>
        <v>13.887500000000001</v>
      </c>
      <c r="BU26" s="4">
        <f t="shared" si="21"/>
        <v>13.737500000000001</v>
      </c>
      <c r="BV26" s="4">
        <f t="shared" si="21"/>
        <v>13.3125</v>
      </c>
      <c r="BW26" s="4">
        <f t="shared" si="21"/>
        <v>14.575000000000001</v>
      </c>
      <c r="BX26" s="4">
        <f t="shared" si="21"/>
        <v>13.975</v>
      </c>
      <c r="BY26" s="4">
        <f t="shared" si="21"/>
        <v>14.049999999999999</v>
      </c>
      <c r="BZ26" s="4">
        <f t="shared" si="21"/>
        <v>14.074999999999999</v>
      </c>
      <c r="CA26" s="4">
        <f t="shared" si="21"/>
        <v>13.5625</v>
      </c>
      <c r="CB26" s="4">
        <f t="shared" si="21"/>
        <v>14.574999999999999</v>
      </c>
      <c r="CC26" s="4">
        <f t="shared" si="21"/>
        <v>13.475000000000001</v>
      </c>
      <c r="CD26" s="4">
        <f t="shared" si="21"/>
        <v>14.0625</v>
      </c>
      <c r="CE26" s="4">
        <f>AVERAGE(CE16:CE19)</f>
        <v>15</v>
      </c>
      <c r="CF26" s="4">
        <f>AVERAGE(CF16:CF19)</f>
        <v>14.3</v>
      </c>
      <c r="CG26" s="4">
        <f>AVERAGE(CG16:CG19)</f>
        <v>13.549999999999999</v>
      </c>
      <c r="CH26" s="4">
        <f>AVERAGE(CH16:CH19)</f>
        <v>14.445</v>
      </c>
      <c r="CI26" s="4"/>
      <c r="CJ26" s="4">
        <f>AVERAGE(CJ16:CJ19)</f>
        <v>13.905887096774194</v>
      </c>
      <c r="CK26" s="30"/>
      <c r="CL26" s="4">
        <f>AVERAGE(CL16:CL19)</f>
        <v>13.700441176470587</v>
      </c>
      <c r="CM26" s="2" t="s">
        <v>130</v>
      </c>
      <c r="CN26" s="38"/>
      <c r="CO26" s="38">
        <v>1968</v>
      </c>
      <c r="CP26" s="49">
        <v>13.36166666666667</v>
      </c>
      <c r="CQ26" s="38"/>
      <c r="CR26" s="38">
        <v>1989</v>
      </c>
      <c r="CS26" s="49">
        <v>13.308333333333337</v>
      </c>
      <c r="CT26" s="38"/>
      <c r="CU26" s="38">
        <v>2002</v>
      </c>
      <c r="CV26" s="49">
        <v>14.508333333333333</v>
      </c>
      <c r="CW26" s="38"/>
      <c r="CX26" s="56">
        <v>2016</v>
      </c>
      <c r="CY26" s="56">
        <v>15.49</v>
      </c>
      <c r="DA26" s="8">
        <v>1999</v>
      </c>
      <c r="DB26" s="8">
        <v>18.8</v>
      </c>
      <c r="DD26" s="8">
        <v>1933</v>
      </c>
      <c r="DE26" s="8">
        <v>18.670000000000002</v>
      </c>
      <c r="DG26" s="8">
        <v>1979</v>
      </c>
      <c r="DH26" s="8">
        <v>17.2</v>
      </c>
      <c r="DJ26" s="8">
        <v>1994</v>
      </c>
      <c r="DK26" s="8">
        <v>14.2</v>
      </c>
      <c r="DM26" s="8">
        <v>2002</v>
      </c>
      <c r="DN26" s="8">
        <v>11.5</v>
      </c>
      <c r="DP26" s="8">
        <v>2013</v>
      </c>
      <c r="DQ26" s="8">
        <v>8.9</v>
      </c>
      <c r="DS26" s="8">
        <v>2007</v>
      </c>
      <c r="DT26" s="8">
        <v>8.1999999999999993</v>
      </c>
      <c r="DV26" s="8">
        <v>1982</v>
      </c>
      <c r="DW26" s="8">
        <v>9.1999999999999993</v>
      </c>
      <c r="DY26" s="8">
        <v>2016</v>
      </c>
      <c r="DZ26" s="8">
        <v>11.6</v>
      </c>
      <c r="EB26" s="8">
        <v>1958</v>
      </c>
      <c r="EC26" s="8">
        <v>13.61</v>
      </c>
      <c r="EE26" s="8">
        <v>1959</v>
      </c>
      <c r="EF26" s="8">
        <v>15.44</v>
      </c>
      <c r="EH26" s="8">
        <v>2003</v>
      </c>
      <c r="EI26" s="8">
        <v>17.75</v>
      </c>
      <c r="EM26" s="19"/>
    </row>
    <row r="27" spans="1:143" ht="13.5">
      <c r="A27" s="2" t="s">
        <v>152</v>
      </c>
      <c r="B27" s="4">
        <f t="shared" ref="B27:BL27" si="22">AVERAGE(B8:B11)</f>
        <v>13.39</v>
      </c>
      <c r="C27" s="4">
        <f t="shared" si="22"/>
        <v>17.2225</v>
      </c>
      <c r="D27" s="4">
        <f t="shared" si="22"/>
        <v>16.54</v>
      </c>
      <c r="E27" s="4">
        <f t="shared" si="22"/>
        <v>17.9025</v>
      </c>
      <c r="F27" s="4">
        <f t="shared" si="22"/>
        <v>15.7225</v>
      </c>
      <c r="G27" s="4">
        <f t="shared" si="22"/>
        <v>15.305</v>
      </c>
      <c r="H27" s="4">
        <f t="shared" si="22"/>
        <v>18.125</v>
      </c>
      <c r="I27" s="4">
        <f t="shared" si="22"/>
        <v>16.137499999999999</v>
      </c>
      <c r="J27" s="4">
        <f t="shared" si="22"/>
        <v>15.737500000000001</v>
      </c>
      <c r="K27" s="4">
        <f t="shared" si="22"/>
        <v>16.405000000000001</v>
      </c>
      <c r="L27" s="4">
        <f t="shared" si="22"/>
        <v>15.86</v>
      </c>
      <c r="M27" s="4">
        <f t="shared" si="22"/>
        <v>15.71</v>
      </c>
      <c r="N27" s="4">
        <f t="shared" si="22"/>
        <v>15.805</v>
      </c>
      <c r="O27" s="4">
        <f t="shared" si="22"/>
        <v>15.71</v>
      </c>
      <c r="P27" s="4">
        <f t="shared" si="22"/>
        <v>15.725000000000001</v>
      </c>
      <c r="Q27" s="4">
        <f t="shared" si="22"/>
        <v>15.137499999999999</v>
      </c>
      <c r="R27" s="4">
        <f t="shared" si="22"/>
        <v>16.18</v>
      </c>
      <c r="S27" s="4">
        <f t="shared" si="22"/>
        <v>15.0425</v>
      </c>
      <c r="T27" s="4">
        <f t="shared" si="22"/>
        <v>15.39</v>
      </c>
      <c r="U27" s="4">
        <f t="shared" si="22"/>
        <v>15.372499999999999</v>
      </c>
      <c r="V27" s="4">
        <f t="shared" si="22"/>
        <v>15.4725</v>
      </c>
      <c r="W27" s="4">
        <f t="shared" si="22"/>
        <v>14.887499999999999</v>
      </c>
      <c r="X27" s="4">
        <f t="shared" si="22"/>
        <v>16.0825</v>
      </c>
      <c r="Y27" s="4">
        <f t="shared" si="22"/>
        <v>16.945</v>
      </c>
      <c r="Z27" s="4">
        <f t="shared" si="22"/>
        <v>17.14</v>
      </c>
      <c r="AA27" s="4">
        <f t="shared" si="22"/>
        <v>17.307500000000001</v>
      </c>
      <c r="AB27" s="4">
        <f t="shared" si="22"/>
        <v>16.225000000000001</v>
      </c>
      <c r="AC27" s="4">
        <f t="shared" si="22"/>
        <v>16.4725</v>
      </c>
      <c r="AD27" s="4">
        <f t="shared" si="22"/>
        <v>15.877500000000001</v>
      </c>
      <c r="AE27" s="4">
        <f t="shared" si="22"/>
        <v>15.997499999999999</v>
      </c>
      <c r="AF27" s="4">
        <f t="shared" si="22"/>
        <v>16.555</v>
      </c>
      <c r="AG27" s="4">
        <f t="shared" si="22"/>
        <v>16.100000000000001</v>
      </c>
      <c r="AH27" s="4">
        <f t="shared" si="22"/>
        <v>15.64</v>
      </c>
      <c r="AI27" s="4">
        <f t="shared" si="22"/>
        <v>16.305</v>
      </c>
      <c r="AJ27" s="4">
        <f t="shared" si="22"/>
        <v>16.835000000000001</v>
      </c>
      <c r="AK27" s="4">
        <f t="shared" si="22"/>
        <v>16.600000000000001</v>
      </c>
      <c r="AL27" s="4">
        <f t="shared" si="22"/>
        <v>17.112500000000001</v>
      </c>
      <c r="AM27" s="4">
        <f t="shared" si="22"/>
        <v>16.07</v>
      </c>
      <c r="AN27" s="4">
        <f t="shared" si="22"/>
        <v>17.2925</v>
      </c>
      <c r="AO27" s="4">
        <f t="shared" si="22"/>
        <v>16.775000000000002</v>
      </c>
      <c r="AP27" s="4">
        <f t="shared" si="22"/>
        <v>16.3</v>
      </c>
      <c r="AQ27" s="4">
        <f t="shared" si="22"/>
        <v>16.574999999999999</v>
      </c>
      <c r="AR27" s="4">
        <f t="shared" si="22"/>
        <v>16.274999999999999</v>
      </c>
      <c r="AS27" s="4">
        <f t="shared" si="22"/>
        <v>17.8</v>
      </c>
      <c r="AT27" s="4">
        <f t="shared" si="22"/>
        <v>15.6</v>
      </c>
      <c r="AU27" s="4">
        <f t="shared" si="22"/>
        <v>16.150000000000002</v>
      </c>
      <c r="AV27" s="4">
        <f t="shared" si="22"/>
        <v>17.899999999999999</v>
      </c>
      <c r="AW27" s="4">
        <f t="shared" si="22"/>
        <v>16.900000000000002</v>
      </c>
      <c r="AX27" s="4">
        <f t="shared" si="22"/>
        <v>15.925000000000001</v>
      </c>
      <c r="AY27" s="4">
        <f t="shared" si="22"/>
        <v>17.925000000000001</v>
      </c>
      <c r="AZ27" s="4">
        <f t="shared" si="22"/>
        <v>16.45</v>
      </c>
      <c r="BA27" s="4">
        <f t="shared" si="22"/>
        <v>16.325000000000003</v>
      </c>
      <c r="BB27" s="4">
        <f t="shared" si="22"/>
        <v>15.899999999999999</v>
      </c>
      <c r="BC27" s="4">
        <f t="shared" si="22"/>
        <v>16.649999999999999</v>
      </c>
      <c r="BD27" s="4">
        <f t="shared" si="22"/>
        <v>16.775000000000002</v>
      </c>
      <c r="BE27" s="4">
        <f t="shared" si="22"/>
        <v>16.049999999999997</v>
      </c>
      <c r="BF27" s="4">
        <f t="shared" si="22"/>
        <v>15.65</v>
      </c>
      <c r="BG27" s="4">
        <f t="shared" si="22"/>
        <v>16.525000000000002</v>
      </c>
      <c r="BH27" s="4">
        <f t="shared" si="22"/>
        <v>17.600000000000001</v>
      </c>
      <c r="BI27" s="4">
        <f t="shared" si="22"/>
        <v>15.824999999999999</v>
      </c>
      <c r="BJ27" s="4">
        <f t="shared" si="22"/>
        <v>14.824999999999999</v>
      </c>
      <c r="BK27" s="4">
        <f t="shared" si="22"/>
        <v>14.725000000000001</v>
      </c>
      <c r="BL27" s="4">
        <f t="shared" si="22"/>
        <v>16.324999999999999</v>
      </c>
      <c r="BM27" s="4">
        <f t="shared" ref="BM27:BR27" si="23">AVERAGE(BM8:BM11)</f>
        <v>16.075000000000003</v>
      </c>
      <c r="BN27" s="4">
        <f t="shared" si="23"/>
        <v>16.099999999999998</v>
      </c>
      <c r="BO27" s="4">
        <f t="shared" si="23"/>
        <v>15.174999999999999</v>
      </c>
      <c r="BP27" s="4">
        <f t="shared" si="23"/>
        <v>18.024999999999999</v>
      </c>
      <c r="BQ27" s="4">
        <f t="shared" si="23"/>
        <v>17.125</v>
      </c>
      <c r="BR27" s="4">
        <f t="shared" si="23"/>
        <v>15.85</v>
      </c>
      <c r="BS27" s="4">
        <f t="shared" ref="BS27:CH27" si="24">AVERAGE(BS8:BS11)</f>
        <v>16.525000000000002</v>
      </c>
      <c r="BT27" s="4">
        <f t="shared" si="24"/>
        <v>16.25</v>
      </c>
      <c r="BU27" s="4">
        <f t="shared" si="24"/>
        <v>16.075000000000003</v>
      </c>
      <c r="BV27" s="4">
        <f t="shared" si="24"/>
        <v>16</v>
      </c>
      <c r="BW27" s="4">
        <f t="shared" si="24"/>
        <v>16.375</v>
      </c>
      <c r="BX27" s="4">
        <f t="shared" si="24"/>
        <v>16.5</v>
      </c>
      <c r="BY27" s="4">
        <f t="shared" si="24"/>
        <v>16.525000000000002</v>
      </c>
      <c r="BZ27" s="4">
        <f t="shared" si="24"/>
        <v>17</v>
      </c>
      <c r="CA27" s="4">
        <f t="shared" si="24"/>
        <v>16.175000000000001</v>
      </c>
      <c r="CB27" s="4">
        <f t="shared" si="24"/>
        <v>17.0625</v>
      </c>
      <c r="CC27" s="4">
        <f t="shared" si="24"/>
        <v>16.400000000000002</v>
      </c>
      <c r="CD27" s="4">
        <f t="shared" si="24"/>
        <v>15.762500000000001</v>
      </c>
      <c r="CE27" s="4">
        <f t="shared" si="24"/>
        <v>16.625</v>
      </c>
      <c r="CF27" s="4">
        <f t="shared" si="24"/>
        <v>16.1875</v>
      </c>
      <c r="CG27" s="4">
        <f t="shared" si="24"/>
        <v>16.798750000000002</v>
      </c>
      <c r="CH27" s="4">
        <f t="shared" si="24"/>
        <v>17.425000000000001</v>
      </c>
      <c r="CI27" s="4"/>
      <c r="CJ27" s="4">
        <f>AVERAGE(CJ8:CJ11)</f>
        <v>16.333427419354837</v>
      </c>
      <c r="CK27" s="30"/>
      <c r="CL27" s="4">
        <f>AVERAGE(CL8:CL11)</f>
        <v>16.330131827731094</v>
      </c>
      <c r="CM27" s="2" t="s">
        <v>152</v>
      </c>
      <c r="CN27" s="38"/>
      <c r="CO27" s="38">
        <v>2008</v>
      </c>
      <c r="CP27" s="49">
        <v>13.358333333333334</v>
      </c>
      <c r="CQ27" s="38"/>
      <c r="CR27" s="38">
        <v>1973</v>
      </c>
      <c r="CS27" s="49">
        <v>13.308333333333332</v>
      </c>
      <c r="CT27" s="38"/>
      <c r="CU27" s="38">
        <v>2007</v>
      </c>
      <c r="CV27" s="49">
        <v>14.5</v>
      </c>
      <c r="CW27" s="38"/>
      <c r="CX27" s="38">
        <v>1933</v>
      </c>
      <c r="CY27" s="37">
        <v>15.465</v>
      </c>
      <c r="DA27" s="8">
        <v>2015</v>
      </c>
      <c r="DB27" s="8">
        <v>18.8</v>
      </c>
      <c r="DD27" s="8">
        <v>2011</v>
      </c>
      <c r="DE27" s="8">
        <v>18.600000000000001</v>
      </c>
      <c r="DG27" s="8">
        <v>2008</v>
      </c>
      <c r="DH27" s="8">
        <v>17.100000000000001</v>
      </c>
      <c r="DJ27" s="8">
        <v>2015</v>
      </c>
      <c r="DK27" s="8">
        <v>14.15</v>
      </c>
      <c r="DM27" s="8">
        <v>1994</v>
      </c>
      <c r="DN27" s="8">
        <v>11.4</v>
      </c>
      <c r="DP27" s="8">
        <v>1962</v>
      </c>
      <c r="DQ27" s="8">
        <v>8.89</v>
      </c>
      <c r="DS27" s="8">
        <v>2008</v>
      </c>
      <c r="DT27" s="8">
        <v>8</v>
      </c>
      <c r="DV27" s="8">
        <v>1990</v>
      </c>
      <c r="DW27" s="8">
        <v>9.1999999999999993</v>
      </c>
      <c r="DY27" s="8">
        <v>1974</v>
      </c>
      <c r="DZ27" s="8">
        <v>11.5</v>
      </c>
      <c r="EB27" s="8">
        <v>1972</v>
      </c>
      <c r="EC27" s="8">
        <v>13.6</v>
      </c>
      <c r="EE27" s="8">
        <v>1938</v>
      </c>
      <c r="EF27" s="8">
        <v>15.39</v>
      </c>
      <c r="EH27" s="8">
        <v>1943</v>
      </c>
      <c r="EI27" s="8">
        <v>17.61</v>
      </c>
      <c r="EM27" s="19"/>
    </row>
    <row r="28" spans="1:143" ht="13.5">
      <c r="A28" s="2" t="s">
        <v>129</v>
      </c>
      <c r="C28" s="41">
        <f t="shared" ref="C28:BA28" si="25">AVERAGE(B14:B19,C8:C13)</f>
        <v>12.602500000000001</v>
      </c>
      <c r="D28" s="41">
        <f t="shared" si="25"/>
        <v>12.780833333333334</v>
      </c>
      <c r="E28" s="41">
        <f t="shared" si="25"/>
        <v>13.445000000000002</v>
      </c>
      <c r="F28" s="41">
        <f t="shared" si="25"/>
        <v>12.124166666666666</v>
      </c>
      <c r="G28" s="41">
        <f t="shared" si="25"/>
        <v>12.314166666666665</v>
      </c>
      <c r="H28" s="41">
        <f t="shared" si="25"/>
        <v>13.346666666666666</v>
      </c>
      <c r="I28" s="41">
        <f t="shared" si="25"/>
        <v>12.815000000000003</v>
      </c>
      <c r="J28" s="41">
        <f t="shared" si="25"/>
        <v>12.097499999999997</v>
      </c>
      <c r="K28" s="41">
        <f t="shared" si="25"/>
        <v>12.626666666666665</v>
      </c>
      <c r="L28" s="41">
        <f t="shared" si="25"/>
        <v>12.249166666666667</v>
      </c>
      <c r="M28" s="41">
        <f t="shared" si="25"/>
        <v>12.213333333333336</v>
      </c>
      <c r="N28" s="41">
        <f t="shared" si="25"/>
        <v>11.754166666666665</v>
      </c>
      <c r="O28" s="41">
        <f t="shared" si="25"/>
        <v>11.732500000000002</v>
      </c>
      <c r="P28" s="41">
        <f t="shared" si="25"/>
        <v>11.994999999999999</v>
      </c>
      <c r="Q28" s="41">
        <f t="shared" si="25"/>
        <v>11.7325</v>
      </c>
      <c r="R28" s="41">
        <f t="shared" si="25"/>
        <v>12.569166666666666</v>
      </c>
      <c r="S28" s="41">
        <f t="shared" si="25"/>
        <v>12.249999999999998</v>
      </c>
      <c r="T28" s="41">
        <f t="shared" si="25"/>
        <v>12.686666666666667</v>
      </c>
      <c r="U28" s="41">
        <f t="shared" si="25"/>
        <v>12.123333333333335</v>
      </c>
      <c r="V28" s="41">
        <f t="shared" si="25"/>
        <v>12.263333333333335</v>
      </c>
      <c r="W28" s="41">
        <f t="shared" si="25"/>
        <v>12.217499999999999</v>
      </c>
      <c r="X28" s="41">
        <f t="shared" si="25"/>
        <v>12.844166666666666</v>
      </c>
      <c r="Y28" s="41">
        <f t="shared" si="25"/>
        <v>12.976666666666667</v>
      </c>
      <c r="Z28" s="41">
        <f t="shared" si="25"/>
        <v>13.165833333333333</v>
      </c>
      <c r="AA28" s="41">
        <f t="shared" si="25"/>
        <v>13.255000000000001</v>
      </c>
      <c r="AB28" s="41">
        <f t="shared" si="25"/>
        <v>12.621666666666668</v>
      </c>
      <c r="AC28" s="41">
        <f t="shared" si="25"/>
        <v>12.7125</v>
      </c>
      <c r="AD28" s="41">
        <f t="shared" si="25"/>
        <v>12.744999999999999</v>
      </c>
      <c r="AE28" s="41">
        <f t="shared" si="25"/>
        <v>12.569166666666668</v>
      </c>
      <c r="AF28" s="41">
        <f t="shared" si="25"/>
        <v>13.439999999999998</v>
      </c>
      <c r="AG28" s="41">
        <f t="shared" si="25"/>
        <v>12.976666666666667</v>
      </c>
      <c r="AH28" s="41">
        <f t="shared" si="25"/>
        <v>12.333333333333334</v>
      </c>
      <c r="AI28" s="41">
        <f t="shared" si="25"/>
        <v>12.999166666666666</v>
      </c>
      <c r="AJ28" s="41">
        <f t="shared" si="25"/>
        <v>12.606666666666667</v>
      </c>
      <c r="AK28" s="41">
        <f t="shared" si="25"/>
        <v>12.608333333333334</v>
      </c>
      <c r="AL28" s="41">
        <f t="shared" si="25"/>
        <v>13.36166666666667</v>
      </c>
      <c r="AM28" s="41">
        <f t="shared" si="25"/>
        <v>12.315833333333336</v>
      </c>
      <c r="AN28" s="41">
        <f t="shared" si="25"/>
        <v>13.245833333333335</v>
      </c>
      <c r="AO28" s="41">
        <f t="shared" si="25"/>
        <v>13.685833333333335</v>
      </c>
      <c r="AP28" s="41">
        <f t="shared" si="25"/>
        <v>12.758333333333335</v>
      </c>
      <c r="AQ28" s="41">
        <f t="shared" si="25"/>
        <v>13.266666666666667</v>
      </c>
      <c r="AR28" s="41">
        <f t="shared" si="25"/>
        <v>13.024999999999999</v>
      </c>
      <c r="AS28" s="41">
        <f t="shared" si="25"/>
        <v>13.691666666666665</v>
      </c>
      <c r="AT28" s="41">
        <f t="shared" si="25"/>
        <v>12.458333333333334</v>
      </c>
      <c r="AU28" s="41">
        <f t="shared" si="25"/>
        <v>12.266666666666667</v>
      </c>
      <c r="AV28" s="41">
        <f t="shared" si="25"/>
        <v>13.066666666666668</v>
      </c>
      <c r="AW28" s="41">
        <f t="shared" si="25"/>
        <v>13.066666666666668</v>
      </c>
      <c r="AX28" s="41">
        <f t="shared" si="25"/>
        <v>12.950000000000001</v>
      </c>
      <c r="AY28" s="41">
        <f t="shared" si="25"/>
        <v>13.566666666666665</v>
      </c>
      <c r="AZ28" s="41">
        <f t="shared" si="25"/>
        <v>12.91666666666667</v>
      </c>
      <c r="BA28" s="41">
        <f t="shared" si="25"/>
        <v>12.799999999999999</v>
      </c>
      <c r="BB28" s="41">
        <f t="shared" ref="BB28:BQ28" si="26">AVERAGE(BA14:BA19,BB8:BB13)</f>
        <v>12.6</v>
      </c>
      <c r="BC28" s="41">
        <f t="shared" si="26"/>
        <v>13.366666666666665</v>
      </c>
      <c r="BD28" s="41">
        <f t="shared" si="26"/>
        <v>13.066666666666665</v>
      </c>
      <c r="BE28" s="41">
        <f t="shared" si="26"/>
        <v>12.666666666666666</v>
      </c>
      <c r="BF28" s="41">
        <f t="shared" si="26"/>
        <v>12.725</v>
      </c>
      <c r="BG28" s="41">
        <f t="shared" si="26"/>
        <v>13.68333333333333</v>
      </c>
      <c r="BH28" s="41">
        <f t="shared" si="26"/>
        <v>13.816666666666663</v>
      </c>
      <c r="BI28" s="41">
        <f t="shared" si="26"/>
        <v>12.708333333333334</v>
      </c>
      <c r="BJ28" s="41">
        <f t="shared" si="26"/>
        <v>12.066666666666668</v>
      </c>
      <c r="BK28" s="41">
        <f t="shared" si="26"/>
        <v>12.033333333333337</v>
      </c>
      <c r="BL28" s="41">
        <f t="shared" si="26"/>
        <v>12.558333333333332</v>
      </c>
      <c r="BM28" s="41">
        <f t="shared" si="26"/>
        <v>12.766666666666666</v>
      </c>
      <c r="BN28" s="41">
        <f t="shared" si="26"/>
        <v>12.66666666666667</v>
      </c>
      <c r="BO28" s="41">
        <f t="shared" si="26"/>
        <v>12.575000000000001</v>
      </c>
      <c r="BP28" s="41">
        <f t="shared" si="26"/>
        <v>13.700000000000001</v>
      </c>
      <c r="BQ28" s="41">
        <f t="shared" si="26"/>
        <v>13.758333333333333</v>
      </c>
      <c r="BR28" s="41">
        <f t="shared" ref="BR28:CA28" si="27">AVERAGE(BQ14:BQ19,BR8:BR13)</f>
        <v>13.095833333333333</v>
      </c>
      <c r="BS28" s="41">
        <f t="shared" si="27"/>
        <v>13.433333333333335</v>
      </c>
      <c r="BT28" s="41">
        <f t="shared" si="27"/>
        <v>13.554166666666667</v>
      </c>
      <c r="BU28" s="41">
        <f t="shared" si="27"/>
        <v>13.345833333333331</v>
      </c>
      <c r="BV28" s="41">
        <f t="shared" si="27"/>
        <v>13.049999999999999</v>
      </c>
      <c r="BW28" s="41">
        <f t="shared" si="27"/>
        <v>12.795833333333334</v>
      </c>
      <c r="BX28" s="41">
        <f t="shared" si="27"/>
        <v>13.566666666666668</v>
      </c>
      <c r="BY28" s="41">
        <f t="shared" si="27"/>
        <v>13.341666666666667</v>
      </c>
      <c r="BZ28" s="41">
        <f t="shared" si="27"/>
        <v>13.358333333333334</v>
      </c>
      <c r="CA28" s="41">
        <f t="shared" si="27"/>
        <v>12.783333333333333</v>
      </c>
      <c r="CB28" s="41">
        <f t="shared" ref="CB28:CH28" si="28">AVERAGE(CA14:CA19,CB8:CB13)</f>
        <v>13.395833333333336</v>
      </c>
      <c r="CC28" s="41">
        <f t="shared" si="28"/>
        <v>13.666666666666664</v>
      </c>
      <c r="CD28" s="41">
        <f t="shared" si="28"/>
        <v>12.562500000000002</v>
      </c>
      <c r="CE28" s="41">
        <f t="shared" si="28"/>
        <v>13.420833333333334</v>
      </c>
      <c r="CF28" s="41">
        <f t="shared" si="28"/>
        <v>13.930833333333332</v>
      </c>
      <c r="CG28" s="41">
        <f t="shared" si="28"/>
        <v>13.407916666666667</v>
      </c>
      <c r="CH28" s="41">
        <f t="shared" si="28"/>
        <v>13.608333333333333</v>
      </c>
      <c r="CI28" s="41"/>
      <c r="CJ28" s="41">
        <f>AVERAGE(BD28:CG28)</f>
        <v>13.116708333333332</v>
      </c>
      <c r="CL28" s="41">
        <f>AVERAGE(C28:CG28)</f>
        <v>12.863900602409643</v>
      </c>
      <c r="CM28" s="2" t="s">
        <v>129</v>
      </c>
      <c r="CN28" s="38"/>
      <c r="CO28" s="38">
        <v>1938</v>
      </c>
      <c r="CP28" s="49">
        <v>13.346666666666666</v>
      </c>
      <c r="CQ28" s="38"/>
      <c r="CR28" s="38">
        <v>2008</v>
      </c>
      <c r="CS28" s="49">
        <v>13.283333333333331</v>
      </c>
      <c r="CT28" s="38"/>
      <c r="CU28" s="38">
        <v>2003</v>
      </c>
      <c r="CV28" s="49">
        <v>14.475000000000001</v>
      </c>
      <c r="CW28" s="38"/>
      <c r="CX28" s="38">
        <v>1974</v>
      </c>
      <c r="CY28" s="49">
        <v>15.45</v>
      </c>
      <c r="DA28" s="56">
        <v>2016</v>
      </c>
      <c r="DB28" s="56">
        <v>18.8</v>
      </c>
      <c r="DD28" s="8">
        <v>1963</v>
      </c>
      <c r="DE28" s="8">
        <v>18.559999999999999</v>
      </c>
      <c r="DG28" s="56">
        <v>2016</v>
      </c>
      <c r="DH28" s="56">
        <v>17</v>
      </c>
      <c r="DJ28" s="8">
        <v>1974</v>
      </c>
      <c r="DK28" s="8">
        <v>14.1</v>
      </c>
      <c r="DM28" s="8">
        <v>1995</v>
      </c>
      <c r="DN28" s="8">
        <v>11.4</v>
      </c>
      <c r="DP28" s="8">
        <v>1987</v>
      </c>
      <c r="DQ28" s="8">
        <v>8.8000000000000007</v>
      </c>
      <c r="DS28" s="8">
        <v>1992</v>
      </c>
      <c r="DT28" s="8">
        <v>8</v>
      </c>
      <c r="DV28" s="8">
        <v>2015</v>
      </c>
      <c r="DW28" s="8">
        <v>9.1999999999999993</v>
      </c>
      <c r="DY28" s="8">
        <v>1979</v>
      </c>
      <c r="DZ28" s="8">
        <v>11.4</v>
      </c>
      <c r="EB28" s="8">
        <v>1997</v>
      </c>
      <c r="EC28" s="8">
        <v>13.6</v>
      </c>
      <c r="EE28" s="8">
        <v>1970</v>
      </c>
      <c r="EF28" s="8">
        <v>15.39</v>
      </c>
      <c r="EH28" s="8">
        <v>1985</v>
      </c>
      <c r="EI28" s="8">
        <v>17.5</v>
      </c>
      <c r="EM28" s="19"/>
    </row>
    <row r="29" spans="1:143" ht="13.5">
      <c r="A29" s="2" t="s">
        <v>174</v>
      </c>
      <c r="C29" s="4">
        <f>AVERAGE(C8:C13)</f>
        <v>14.168333333333335</v>
      </c>
      <c r="D29" s="4">
        <f t="shared" ref="D29:BO29" si="29">AVERAGE(D8:D13)</f>
        <v>13.805</v>
      </c>
      <c r="E29" s="4">
        <f t="shared" si="29"/>
        <v>14.61</v>
      </c>
      <c r="F29" s="4">
        <f t="shared" si="29"/>
        <v>13.138333333333334</v>
      </c>
      <c r="G29" s="4">
        <f t="shared" si="29"/>
        <v>12.898333333333333</v>
      </c>
      <c r="H29" s="4">
        <f t="shared" si="29"/>
        <v>15.166666666666666</v>
      </c>
      <c r="I29" s="4">
        <f t="shared" si="29"/>
        <v>14.091666666666667</v>
      </c>
      <c r="J29" s="4">
        <f t="shared" si="29"/>
        <v>13.158333333333333</v>
      </c>
      <c r="K29" s="4">
        <f t="shared" si="29"/>
        <v>13.678333333333335</v>
      </c>
      <c r="L29" s="4">
        <f t="shared" si="29"/>
        <v>13.526666666666666</v>
      </c>
      <c r="M29" s="4">
        <f t="shared" si="29"/>
        <v>12.991666666666667</v>
      </c>
      <c r="N29" s="4">
        <f t="shared" si="29"/>
        <v>12.898333333333333</v>
      </c>
      <c r="O29" s="4">
        <f t="shared" si="29"/>
        <v>12.731666666666667</v>
      </c>
      <c r="P29" s="4">
        <f t="shared" si="29"/>
        <v>13.39</v>
      </c>
      <c r="Q29" s="4">
        <f t="shared" si="29"/>
        <v>13.055</v>
      </c>
      <c r="R29" s="4">
        <f t="shared" si="29"/>
        <v>13.674999999999999</v>
      </c>
      <c r="S29" s="4">
        <f t="shared" si="29"/>
        <v>13.020000000000001</v>
      </c>
      <c r="T29" s="4">
        <f t="shared" si="29"/>
        <v>13.538333333333334</v>
      </c>
      <c r="U29" s="4">
        <f t="shared" si="29"/>
        <v>12.683333333333332</v>
      </c>
      <c r="V29" s="4">
        <f t="shared" si="29"/>
        <v>13.341666666666667</v>
      </c>
      <c r="W29" s="4">
        <f t="shared" si="29"/>
        <v>12.924999999999999</v>
      </c>
      <c r="X29" s="4">
        <f t="shared" si="29"/>
        <v>13.963333333333333</v>
      </c>
      <c r="Y29" s="4">
        <f t="shared" si="29"/>
        <v>14.426666666666668</v>
      </c>
      <c r="Z29" s="4">
        <f t="shared" si="29"/>
        <v>14.573333333333332</v>
      </c>
      <c r="AA29" s="4">
        <f t="shared" si="29"/>
        <v>14.788333333333334</v>
      </c>
      <c r="AB29" s="4">
        <f t="shared" si="29"/>
        <v>13.973333333333334</v>
      </c>
      <c r="AC29" s="4">
        <f t="shared" si="29"/>
        <v>13.5</v>
      </c>
      <c r="AD29" s="4">
        <f t="shared" si="29"/>
        <v>13.64</v>
      </c>
      <c r="AE29" s="4">
        <f t="shared" si="29"/>
        <v>13.555</v>
      </c>
      <c r="AF29" s="4">
        <f t="shared" si="29"/>
        <v>14.63</v>
      </c>
      <c r="AG29" s="4">
        <f t="shared" si="29"/>
        <v>13.658333333333333</v>
      </c>
      <c r="AH29" s="4">
        <f t="shared" si="29"/>
        <v>13.268333333333333</v>
      </c>
      <c r="AI29" s="4">
        <f t="shared" si="29"/>
        <v>13.979999999999999</v>
      </c>
      <c r="AJ29" s="4">
        <f t="shared" si="29"/>
        <v>14.001666666666667</v>
      </c>
      <c r="AK29" s="4">
        <f t="shared" si="29"/>
        <v>14.030000000000001</v>
      </c>
      <c r="AL29" s="4">
        <f t="shared" si="29"/>
        <v>14.778333333333334</v>
      </c>
      <c r="AM29" s="4">
        <f t="shared" si="29"/>
        <v>13.361666666666666</v>
      </c>
      <c r="AN29" s="4">
        <f t="shared" si="29"/>
        <v>14.435</v>
      </c>
      <c r="AO29" s="4">
        <f t="shared" si="29"/>
        <v>14.816666666666668</v>
      </c>
      <c r="AP29" s="4">
        <f t="shared" si="29"/>
        <v>13.549999999999999</v>
      </c>
      <c r="AQ29" s="4">
        <f t="shared" si="29"/>
        <v>14.333333333333334</v>
      </c>
      <c r="AR29" s="4">
        <f t="shared" si="29"/>
        <v>13.766666666666666</v>
      </c>
      <c r="AS29" s="4">
        <f t="shared" si="29"/>
        <v>15.016666666666667</v>
      </c>
      <c r="AT29" s="4">
        <f t="shared" si="29"/>
        <v>13.200000000000001</v>
      </c>
      <c r="AU29" s="4">
        <f t="shared" si="29"/>
        <v>13.5</v>
      </c>
      <c r="AV29" s="4">
        <f t="shared" si="29"/>
        <v>14.950000000000001</v>
      </c>
      <c r="AW29" s="4">
        <f t="shared" si="29"/>
        <v>14.283333333333333</v>
      </c>
      <c r="AX29" s="4">
        <f t="shared" si="29"/>
        <v>13.766666666666667</v>
      </c>
      <c r="AY29" s="4">
        <f t="shared" si="29"/>
        <v>15.066666666666668</v>
      </c>
      <c r="AZ29" s="4">
        <f t="shared" si="29"/>
        <v>14</v>
      </c>
      <c r="BA29" s="4">
        <f t="shared" si="29"/>
        <v>13.966666666666669</v>
      </c>
      <c r="BB29" s="4">
        <f t="shared" si="29"/>
        <v>13.700000000000001</v>
      </c>
      <c r="BC29" s="4">
        <f t="shared" si="29"/>
        <v>14.316666666666665</v>
      </c>
      <c r="BD29" s="4">
        <f t="shared" si="29"/>
        <v>14.383333333333335</v>
      </c>
      <c r="BE29" s="4">
        <f t="shared" si="29"/>
        <v>14.099999999999996</v>
      </c>
      <c r="BF29" s="4">
        <f t="shared" si="29"/>
        <v>13.549999999999999</v>
      </c>
      <c r="BG29" s="4">
        <f t="shared" si="29"/>
        <v>14.250000000000002</v>
      </c>
      <c r="BH29" s="4">
        <f t="shared" si="29"/>
        <v>15.266666666666667</v>
      </c>
      <c r="BI29" s="4">
        <f t="shared" si="29"/>
        <v>13.366666666666665</v>
      </c>
      <c r="BJ29" s="4">
        <f t="shared" si="29"/>
        <v>12.466666666666667</v>
      </c>
      <c r="BK29" s="4">
        <f t="shared" si="29"/>
        <v>13.133333333333333</v>
      </c>
      <c r="BL29" s="4">
        <f t="shared" si="29"/>
        <v>14.016666666666667</v>
      </c>
      <c r="BM29" s="4">
        <f t="shared" si="29"/>
        <v>13.900000000000004</v>
      </c>
      <c r="BN29" s="4">
        <f t="shared" si="29"/>
        <v>13.749999999999998</v>
      </c>
      <c r="BO29" s="4">
        <f t="shared" si="29"/>
        <v>13.483333333333333</v>
      </c>
      <c r="BP29" s="4">
        <f t="shared" ref="BP29:CH29" si="30">AVERAGE(BP8:BP13)</f>
        <v>15.366666666666667</v>
      </c>
      <c r="BQ29" s="4">
        <f t="shared" si="30"/>
        <v>14.983333333333334</v>
      </c>
      <c r="BR29" s="4">
        <f t="shared" si="30"/>
        <v>13.975</v>
      </c>
      <c r="BS29" s="4">
        <f t="shared" si="30"/>
        <v>14.583333333333334</v>
      </c>
      <c r="BT29" s="4">
        <f t="shared" si="30"/>
        <v>14.508333333333333</v>
      </c>
      <c r="BU29" s="4">
        <f t="shared" si="30"/>
        <v>14.475000000000001</v>
      </c>
      <c r="BV29" s="4">
        <f t="shared" si="30"/>
        <v>14.299999999999999</v>
      </c>
      <c r="BW29" s="4">
        <f t="shared" si="30"/>
        <v>14.200000000000001</v>
      </c>
      <c r="BX29" s="4">
        <f t="shared" si="30"/>
        <v>14.100000000000001</v>
      </c>
      <c r="BY29" s="4">
        <f t="shared" si="30"/>
        <v>14.5</v>
      </c>
      <c r="BZ29" s="4">
        <f t="shared" si="30"/>
        <v>14.399999999999999</v>
      </c>
      <c r="CA29" s="4">
        <f t="shared" si="30"/>
        <v>13.4</v>
      </c>
      <c r="CB29" s="4">
        <f t="shared" si="30"/>
        <v>14.725</v>
      </c>
      <c r="CC29" s="4">
        <f t="shared" si="30"/>
        <v>14.65</v>
      </c>
      <c r="CD29" s="4">
        <f t="shared" si="30"/>
        <v>13.441666666666668</v>
      </c>
      <c r="CE29" s="4">
        <f t="shared" si="30"/>
        <v>14.4</v>
      </c>
      <c r="CF29" s="4">
        <f t="shared" si="30"/>
        <v>14.549999999999999</v>
      </c>
      <c r="CG29" s="4">
        <f t="shared" si="30"/>
        <v>14.599166666666669</v>
      </c>
      <c r="CH29" s="4">
        <f t="shared" si="30"/>
        <v>15.399999999999999</v>
      </c>
      <c r="CI29" s="4"/>
      <c r="CJ29" s="4"/>
      <c r="CL29" s="4">
        <f t="shared" ref="CL29" si="31">AVERAGE(CL8:CL13)</f>
        <v>13.965793767507003</v>
      </c>
      <c r="CM29" s="2" t="s">
        <v>174</v>
      </c>
      <c r="CN29" s="38"/>
      <c r="CO29" s="38">
        <v>2003</v>
      </c>
      <c r="CP29" s="49">
        <v>13.345833333333331</v>
      </c>
      <c r="CQ29" s="38"/>
      <c r="CR29" s="38">
        <v>1979</v>
      </c>
      <c r="CS29" s="49">
        <v>13.208333333333334</v>
      </c>
      <c r="CT29" s="38"/>
      <c r="CU29" s="38">
        <v>1970</v>
      </c>
      <c r="CV29" s="49">
        <v>14.435</v>
      </c>
      <c r="CW29" s="38"/>
      <c r="CX29" s="38">
        <v>1985</v>
      </c>
      <c r="CY29" s="49">
        <v>15.424999999999997</v>
      </c>
      <c r="DA29" s="8">
        <v>1941</v>
      </c>
      <c r="DB29" s="8">
        <v>18.78</v>
      </c>
      <c r="DD29" s="8">
        <v>1961</v>
      </c>
      <c r="DE29" s="8">
        <v>18.329999999999998</v>
      </c>
      <c r="DG29" s="8">
        <v>2010</v>
      </c>
      <c r="DH29" s="8">
        <v>16.899999999999999</v>
      </c>
      <c r="DJ29" s="8">
        <v>1998</v>
      </c>
      <c r="DK29" s="8">
        <v>14.1</v>
      </c>
      <c r="DM29" s="8">
        <v>1998</v>
      </c>
      <c r="DN29" s="8">
        <v>11.4</v>
      </c>
      <c r="DP29" s="8">
        <v>2010</v>
      </c>
      <c r="DQ29" s="8">
        <v>8.8000000000000007</v>
      </c>
      <c r="DS29" s="8">
        <v>1978</v>
      </c>
      <c r="DT29" s="8">
        <v>8</v>
      </c>
      <c r="DV29" s="8">
        <v>1957</v>
      </c>
      <c r="DW29" s="8">
        <v>9.17</v>
      </c>
      <c r="DY29" s="8">
        <v>1991</v>
      </c>
      <c r="DZ29" s="8">
        <v>11.4</v>
      </c>
      <c r="EB29" s="8">
        <v>1970</v>
      </c>
      <c r="EC29" s="8">
        <v>13.5</v>
      </c>
      <c r="EE29" s="8">
        <v>1999</v>
      </c>
      <c r="EF29" s="8">
        <v>15.3</v>
      </c>
      <c r="EH29" s="8">
        <v>1939</v>
      </c>
      <c r="EI29" s="8">
        <v>17.39</v>
      </c>
      <c r="EM29" s="19"/>
    </row>
    <row r="30" spans="1:143" ht="13.5">
      <c r="A30" s="2" t="s">
        <v>175</v>
      </c>
      <c r="B30" s="4">
        <f t="shared" ref="B30:BM30" si="32">AVERAGE(B14:B19)</f>
        <v>11.036666666666667</v>
      </c>
      <c r="C30" s="4">
        <f t="shared" si="32"/>
        <v>11.756666666666666</v>
      </c>
      <c r="D30" s="4">
        <f t="shared" si="32"/>
        <v>12.280000000000001</v>
      </c>
      <c r="E30" s="4">
        <f t="shared" si="32"/>
        <v>11.11</v>
      </c>
      <c r="F30" s="4">
        <f t="shared" si="32"/>
        <v>11.729999999999999</v>
      </c>
      <c r="G30" s="4">
        <f t="shared" si="32"/>
        <v>11.526666666666666</v>
      </c>
      <c r="H30" s="4">
        <f t="shared" si="32"/>
        <v>11.538333333333334</v>
      </c>
      <c r="I30" s="4">
        <f t="shared" si="32"/>
        <v>11.036666666666667</v>
      </c>
      <c r="J30" s="4">
        <f t="shared" si="32"/>
        <v>11.575000000000001</v>
      </c>
      <c r="K30" s="4">
        <f t="shared" si="32"/>
        <v>10.971666666666666</v>
      </c>
      <c r="L30" s="4">
        <f t="shared" si="32"/>
        <v>11.435</v>
      </c>
      <c r="M30" s="4">
        <f t="shared" si="32"/>
        <v>10.61</v>
      </c>
      <c r="N30" s="4">
        <f t="shared" si="32"/>
        <v>10.733333333333333</v>
      </c>
      <c r="O30" s="4">
        <f t="shared" si="32"/>
        <v>10.6</v>
      </c>
      <c r="P30" s="4">
        <f t="shared" si="32"/>
        <v>10.41</v>
      </c>
      <c r="Q30" s="4">
        <f t="shared" si="32"/>
        <v>11.463333333333333</v>
      </c>
      <c r="R30" s="4">
        <f t="shared" si="32"/>
        <v>11.479999999999999</v>
      </c>
      <c r="S30" s="4">
        <f t="shared" si="32"/>
        <v>11.835000000000001</v>
      </c>
      <c r="T30" s="4">
        <f t="shared" si="32"/>
        <v>11.563333333333333</v>
      </c>
      <c r="U30" s="4">
        <f t="shared" si="32"/>
        <v>11.185</v>
      </c>
      <c r="V30" s="4">
        <f t="shared" si="32"/>
        <v>11.51</v>
      </c>
      <c r="W30" s="4">
        <f t="shared" si="32"/>
        <v>11.725</v>
      </c>
      <c r="X30" s="4">
        <f t="shared" si="32"/>
        <v>11.526666666666666</v>
      </c>
      <c r="Y30" s="4">
        <f t="shared" si="32"/>
        <v>11.758333333333333</v>
      </c>
      <c r="Z30" s="4">
        <f t="shared" si="32"/>
        <v>11.721666666666666</v>
      </c>
      <c r="AA30" s="4">
        <f t="shared" si="32"/>
        <v>11.270000000000001</v>
      </c>
      <c r="AB30" s="4">
        <f t="shared" si="32"/>
        <v>11.924999999999999</v>
      </c>
      <c r="AC30" s="4">
        <f t="shared" si="32"/>
        <v>11.85</v>
      </c>
      <c r="AD30" s="4">
        <f t="shared" si="32"/>
        <v>11.583333333333334</v>
      </c>
      <c r="AE30" s="4">
        <f t="shared" si="32"/>
        <v>12.25</v>
      </c>
      <c r="AF30" s="4">
        <f t="shared" si="32"/>
        <v>12.295</v>
      </c>
      <c r="AG30" s="4">
        <f t="shared" si="32"/>
        <v>11.398333333333332</v>
      </c>
      <c r="AH30" s="4">
        <f t="shared" si="32"/>
        <v>12.018333333333333</v>
      </c>
      <c r="AI30" s="4">
        <f t="shared" si="32"/>
        <v>11.211666666666668</v>
      </c>
      <c r="AJ30" s="4">
        <f t="shared" si="32"/>
        <v>11.186666666666667</v>
      </c>
      <c r="AK30" s="4">
        <f t="shared" si="32"/>
        <v>11.945</v>
      </c>
      <c r="AL30" s="4">
        <f t="shared" si="32"/>
        <v>11.270000000000001</v>
      </c>
      <c r="AM30" s="4">
        <f t="shared" si="32"/>
        <v>12.056666666666667</v>
      </c>
      <c r="AN30" s="4">
        <f t="shared" si="32"/>
        <v>12.555</v>
      </c>
      <c r="AO30" s="4">
        <f t="shared" si="32"/>
        <v>11.966666666666669</v>
      </c>
      <c r="AP30" s="4">
        <f t="shared" si="32"/>
        <v>12.200000000000001</v>
      </c>
      <c r="AQ30" s="4">
        <f t="shared" si="32"/>
        <v>12.283333333333331</v>
      </c>
      <c r="AR30" s="4">
        <f t="shared" si="32"/>
        <v>12.366666666666665</v>
      </c>
      <c r="AS30" s="4">
        <f t="shared" si="32"/>
        <v>11.716666666666667</v>
      </c>
      <c r="AT30" s="4">
        <f t="shared" si="32"/>
        <v>11.033333333333333</v>
      </c>
      <c r="AU30" s="4">
        <f t="shared" si="32"/>
        <v>11.183333333333332</v>
      </c>
      <c r="AV30" s="4">
        <f t="shared" si="32"/>
        <v>11.85</v>
      </c>
      <c r="AW30" s="4">
        <f t="shared" si="32"/>
        <v>12.133333333333333</v>
      </c>
      <c r="AX30" s="4">
        <f t="shared" si="32"/>
        <v>12.066666666666668</v>
      </c>
      <c r="AY30" s="4">
        <f t="shared" si="32"/>
        <v>11.833333333333334</v>
      </c>
      <c r="AZ30" s="4">
        <f t="shared" si="32"/>
        <v>11.633333333333333</v>
      </c>
      <c r="BA30" s="4">
        <f t="shared" si="32"/>
        <v>11.5</v>
      </c>
      <c r="BB30" s="4">
        <f t="shared" si="32"/>
        <v>12.416666666666666</v>
      </c>
      <c r="BC30" s="4">
        <f t="shared" si="32"/>
        <v>11.75</v>
      </c>
      <c r="BD30" s="4">
        <f t="shared" si="32"/>
        <v>11.233333333333334</v>
      </c>
      <c r="BE30" s="4">
        <f t="shared" si="32"/>
        <v>11.9</v>
      </c>
      <c r="BF30" s="4">
        <f t="shared" si="32"/>
        <v>13.116666666666665</v>
      </c>
      <c r="BG30" s="4">
        <f t="shared" si="32"/>
        <v>12.366666666666665</v>
      </c>
      <c r="BH30" s="4">
        <f t="shared" si="32"/>
        <v>12.049999999999999</v>
      </c>
      <c r="BI30" s="4">
        <f t="shared" si="32"/>
        <v>11.666666666666666</v>
      </c>
      <c r="BJ30" s="4">
        <f t="shared" si="32"/>
        <v>10.933333333333335</v>
      </c>
      <c r="BK30" s="4">
        <f t="shared" si="32"/>
        <v>11.1</v>
      </c>
      <c r="BL30" s="4">
        <f t="shared" si="32"/>
        <v>11.633333333333335</v>
      </c>
      <c r="BM30" s="4">
        <f t="shared" si="32"/>
        <v>11.583333333333334</v>
      </c>
      <c r="BN30" s="4">
        <f t="shared" ref="BN30:BQ30" si="33">AVERAGE(BN14:BN19)</f>
        <v>11.666666666666666</v>
      </c>
      <c r="BO30" s="4">
        <f t="shared" si="33"/>
        <v>12.033333333333333</v>
      </c>
      <c r="BP30" s="4">
        <f t="shared" si="33"/>
        <v>12.533333333333333</v>
      </c>
      <c r="BQ30" s="4">
        <f t="shared" si="33"/>
        <v>12.216666666666667</v>
      </c>
      <c r="BR30" s="4">
        <f t="shared" ref="BR30:CF30" si="34">AVERAGE(BR14:BR19)</f>
        <v>12.283333333333333</v>
      </c>
      <c r="BS30" s="4">
        <f t="shared" si="34"/>
        <v>12.6</v>
      </c>
      <c r="BT30" s="4">
        <f t="shared" si="34"/>
        <v>12.216666666666669</v>
      </c>
      <c r="BU30" s="4">
        <f t="shared" si="34"/>
        <v>11.799999999999999</v>
      </c>
      <c r="BV30" s="4">
        <f t="shared" si="34"/>
        <v>11.391666666666666</v>
      </c>
      <c r="BW30" s="4">
        <f t="shared" si="34"/>
        <v>13.033333333333333</v>
      </c>
      <c r="BX30" s="4">
        <f t="shared" si="34"/>
        <v>12.183333333333332</v>
      </c>
      <c r="BY30" s="4">
        <f t="shared" si="34"/>
        <v>12.316666666666668</v>
      </c>
      <c r="BZ30" s="4">
        <f t="shared" si="34"/>
        <v>12.166666666666666</v>
      </c>
      <c r="CA30" s="4">
        <f t="shared" si="34"/>
        <v>12.066666666666665</v>
      </c>
      <c r="CB30" s="4">
        <f t="shared" si="34"/>
        <v>12.683333333333332</v>
      </c>
      <c r="CC30" s="4">
        <f t="shared" si="34"/>
        <v>11.683333333333332</v>
      </c>
      <c r="CD30" s="4">
        <f t="shared" si="34"/>
        <v>12.441666666666668</v>
      </c>
      <c r="CE30" s="4">
        <f t="shared" si="34"/>
        <v>13.311666666666667</v>
      </c>
      <c r="CF30" s="4">
        <f t="shared" si="34"/>
        <v>12.216666666666669</v>
      </c>
      <c r="CG30" s="4">
        <f>AVERAGE(CG14:CG19)</f>
        <v>11.816666666666665</v>
      </c>
      <c r="CH30" s="4">
        <f>AVERAGE(CH14:CH19)</f>
        <v>12.463333333333333</v>
      </c>
      <c r="CI30" s="4"/>
      <c r="CJ30" s="4"/>
      <c r="CL30" s="4">
        <f>AVERAGE(CL14:CL19)</f>
        <v>11.783235294117645</v>
      </c>
      <c r="CM30" s="2" t="s">
        <v>175</v>
      </c>
      <c r="CN30" s="38"/>
      <c r="CO30" s="38">
        <v>2007</v>
      </c>
      <c r="CP30" s="49">
        <v>13.341666666666667</v>
      </c>
      <c r="CQ30" s="38"/>
      <c r="CR30" s="38">
        <v>2015</v>
      </c>
      <c r="CS30" s="49">
        <v>13.207916666666669</v>
      </c>
      <c r="CT30" s="38"/>
      <c r="CU30" s="38">
        <v>1955</v>
      </c>
      <c r="CV30" s="49">
        <v>14.426666666666668</v>
      </c>
      <c r="CW30" s="38"/>
      <c r="CX30" s="38">
        <v>1968</v>
      </c>
      <c r="CY30" s="49">
        <v>15.397500000000001</v>
      </c>
      <c r="DA30" s="8">
        <v>1982</v>
      </c>
      <c r="DB30" s="8">
        <v>18.7</v>
      </c>
      <c r="DD30" s="8">
        <v>1941</v>
      </c>
      <c r="DE30" s="8">
        <v>18.28</v>
      </c>
      <c r="DG30" s="8">
        <v>1959</v>
      </c>
      <c r="DH30" s="8">
        <v>16.89</v>
      </c>
      <c r="DJ30" s="8">
        <v>2000</v>
      </c>
      <c r="DK30" s="8">
        <v>14.1</v>
      </c>
      <c r="DM30" s="8">
        <v>2000</v>
      </c>
      <c r="DN30" s="8">
        <v>11.4</v>
      </c>
      <c r="DP30" s="8">
        <v>1981</v>
      </c>
      <c r="DQ30" s="8">
        <v>8.6999999999999993</v>
      </c>
      <c r="DS30" s="8">
        <v>1974</v>
      </c>
      <c r="DT30" s="8">
        <v>7.9</v>
      </c>
      <c r="DV30" s="8">
        <v>1980</v>
      </c>
      <c r="DW30" s="8">
        <v>9.1</v>
      </c>
      <c r="DY30" s="8">
        <v>2007</v>
      </c>
      <c r="DZ30" s="8">
        <v>11.4</v>
      </c>
      <c r="EB30" s="8">
        <v>1935</v>
      </c>
      <c r="EC30" s="8">
        <v>13.44</v>
      </c>
      <c r="EE30" s="8">
        <v>1932</v>
      </c>
      <c r="EF30" s="8">
        <v>15.28</v>
      </c>
      <c r="EH30" s="8">
        <v>1964</v>
      </c>
      <c r="EI30" s="8">
        <v>17.329999999999998</v>
      </c>
      <c r="EM30" s="19"/>
    </row>
    <row r="31" spans="1:143" ht="13.5">
      <c r="A31" s="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N31" s="38"/>
      <c r="CO31" s="38">
        <v>1973</v>
      </c>
      <c r="CP31" s="49">
        <v>13.266666666666667</v>
      </c>
      <c r="CQ31" s="38"/>
      <c r="CR31" s="38">
        <v>2011</v>
      </c>
      <c r="CS31" s="49">
        <v>13.16666666666667</v>
      </c>
      <c r="CT31" s="38"/>
      <c r="CU31" s="38">
        <v>2013</v>
      </c>
      <c r="CV31" s="49">
        <v>14.4</v>
      </c>
      <c r="CW31" s="38"/>
      <c r="CX31" s="38">
        <v>1956</v>
      </c>
      <c r="CY31" s="49">
        <v>15.38875</v>
      </c>
      <c r="DA31" s="8">
        <v>1987</v>
      </c>
      <c r="DB31" s="8">
        <v>18.7</v>
      </c>
      <c r="DD31" s="8">
        <v>1954</v>
      </c>
      <c r="DE31" s="8">
        <v>18.28</v>
      </c>
      <c r="DG31" s="8">
        <v>1954</v>
      </c>
      <c r="DH31" s="8">
        <v>16.829999999999998</v>
      </c>
      <c r="DJ31" s="8">
        <v>1936</v>
      </c>
      <c r="DK31" s="8">
        <v>14.06</v>
      </c>
      <c r="DM31" s="8">
        <v>2015</v>
      </c>
      <c r="DN31" s="8">
        <v>11.4</v>
      </c>
      <c r="DP31" s="8">
        <v>1989</v>
      </c>
      <c r="DQ31" s="8">
        <v>8.6999999999999993</v>
      </c>
      <c r="DS31" s="8">
        <v>1946</v>
      </c>
      <c r="DT31" s="8">
        <v>7.89</v>
      </c>
      <c r="DV31" s="8">
        <v>1962</v>
      </c>
      <c r="DW31" s="8">
        <v>9</v>
      </c>
      <c r="DY31" s="8">
        <v>2012</v>
      </c>
      <c r="DZ31" s="8">
        <v>11.4</v>
      </c>
      <c r="EB31" s="8">
        <v>1990</v>
      </c>
      <c r="EC31" s="8">
        <v>13.4</v>
      </c>
      <c r="EE31" s="8">
        <v>1934</v>
      </c>
      <c r="EF31" s="8">
        <v>15.28</v>
      </c>
      <c r="EH31" s="8">
        <v>2014</v>
      </c>
      <c r="EI31" s="8">
        <v>17.3</v>
      </c>
      <c r="EM31" s="19"/>
    </row>
    <row r="32" spans="1:143">
      <c r="A32" s="1" t="s">
        <v>31</v>
      </c>
      <c r="B32" s="1"/>
      <c r="C32" s="1"/>
      <c r="D32" s="1"/>
      <c r="E32" s="1"/>
      <c r="F32" s="1"/>
      <c r="G32" s="1"/>
      <c r="H32" s="1"/>
      <c r="I32" s="1"/>
      <c r="J32" s="1"/>
      <c r="K32" s="1"/>
      <c r="L32" s="1"/>
      <c r="M32" s="1"/>
      <c r="N32" s="1"/>
      <c r="O32" s="1"/>
      <c r="P32" s="1"/>
      <c r="Q32" s="1"/>
      <c r="R32" s="1"/>
      <c r="S32" s="1"/>
      <c r="T32" s="1"/>
      <c r="U32" s="1"/>
      <c r="V32" s="1"/>
      <c r="W32" s="1"/>
      <c r="X32" s="1"/>
      <c r="Y32" s="1"/>
      <c r="Z32" s="1"/>
      <c r="AA32" s="17"/>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5"/>
      <c r="BE32" s="1"/>
      <c r="BF32" s="1"/>
      <c r="BG32" s="1"/>
      <c r="BH32" s="1"/>
      <c r="BI32" s="1"/>
      <c r="BJ32" s="1"/>
      <c r="BK32" s="1"/>
      <c r="BL32" s="1"/>
      <c r="BM32" s="1"/>
      <c r="BN32" s="1"/>
      <c r="BO32" s="1"/>
      <c r="BP32" s="1"/>
      <c r="BQ32" s="1"/>
      <c r="BR32" s="1"/>
      <c r="BS32" s="4"/>
      <c r="BT32" s="4"/>
      <c r="BU32" s="4"/>
      <c r="BV32" s="4"/>
      <c r="BW32" s="4"/>
      <c r="BX32" s="4"/>
      <c r="BY32" s="4"/>
      <c r="BZ32" s="4"/>
      <c r="CA32" s="4"/>
      <c r="CB32" s="4"/>
      <c r="CC32" s="4"/>
      <c r="CD32" s="4"/>
      <c r="CE32" s="4"/>
      <c r="CF32" s="4"/>
      <c r="CG32" s="4"/>
      <c r="CH32" s="4"/>
      <c r="CI32" s="4"/>
      <c r="CJ32" s="7" t="s">
        <v>22</v>
      </c>
      <c r="CK32" s="7" t="s">
        <v>22</v>
      </c>
      <c r="CL32" s="18" t="s">
        <v>22</v>
      </c>
      <c r="CN32" s="38"/>
      <c r="CO32" s="38">
        <v>1957</v>
      </c>
      <c r="CP32" s="49">
        <v>13.255000000000001</v>
      </c>
      <c r="CQ32" s="38"/>
      <c r="CR32" s="38">
        <v>1956</v>
      </c>
      <c r="CS32" s="49">
        <v>13.147500000000001</v>
      </c>
      <c r="CT32" s="38"/>
      <c r="CU32" s="38">
        <v>2008</v>
      </c>
      <c r="CV32" s="49">
        <v>14.399999999999999</v>
      </c>
      <c r="CW32" s="38"/>
      <c r="CX32" s="38">
        <v>2013</v>
      </c>
      <c r="CY32" s="49">
        <v>15.343750000000002</v>
      </c>
      <c r="DA32" s="8">
        <v>1933</v>
      </c>
      <c r="DB32" s="8">
        <v>18.670000000000002</v>
      </c>
      <c r="DD32" s="8">
        <v>1968</v>
      </c>
      <c r="DE32" s="8">
        <v>18.28</v>
      </c>
      <c r="DG32" s="8">
        <v>1989</v>
      </c>
      <c r="DH32" s="8">
        <v>16.8</v>
      </c>
      <c r="DJ32" s="8">
        <v>1935</v>
      </c>
      <c r="DK32" s="8">
        <v>13.94</v>
      </c>
      <c r="DM32" s="8">
        <v>1973</v>
      </c>
      <c r="DN32" s="8">
        <v>11.3</v>
      </c>
      <c r="DP32" s="8">
        <v>1998</v>
      </c>
      <c r="DQ32" s="8">
        <v>8.6999999999999993</v>
      </c>
      <c r="DS32" s="8">
        <v>1959</v>
      </c>
      <c r="DT32" s="8">
        <v>7.83</v>
      </c>
      <c r="DV32" s="8">
        <v>1997</v>
      </c>
      <c r="DW32" s="8">
        <v>9</v>
      </c>
      <c r="DY32" s="8">
        <v>1959</v>
      </c>
      <c r="DZ32" s="8">
        <v>11.22</v>
      </c>
      <c r="EB32" s="8">
        <v>2000</v>
      </c>
      <c r="EC32" s="8">
        <v>13.4</v>
      </c>
      <c r="EE32" s="8">
        <v>1945</v>
      </c>
      <c r="EF32" s="8">
        <v>15.11</v>
      </c>
      <c r="EH32" s="8">
        <v>1970</v>
      </c>
      <c r="EI32" s="8">
        <v>17.22</v>
      </c>
      <c r="EM32" s="19"/>
    </row>
    <row r="33" spans="1:143">
      <c r="AA33" s="17"/>
      <c r="BE33" s="1"/>
      <c r="BF33" s="1"/>
      <c r="BG33" s="1"/>
      <c r="BH33" s="1"/>
      <c r="BI33" s="1"/>
      <c r="BJ33" s="1"/>
      <c r="BK33" s="1"/>
      <c r="BL33" s="1"/>
      <c r="BM33" s="1"/>
      <c r="BN33" s="1"/>
      <c r="BO33" s="1"/>
      <c r="BP33" s="1"/>
      <c r="BQ33" s="1"/>
      <c r="BR33" s="1"/>
      <c r="BS33" s="1"/>
      <c r="BT33" s="1"/>
      <c r="BU33" s="5"/>
      <c r="BV33" s="5"/>
      <c r="BW33" s="5"/>
      <c r="BX33" s="5"/>
      <c r="BY33" s="5"/>
      <c r="BZ33" s="5"/>
      <c r="CA33" s="5"/>
      <c r="CB33" s="5"/>
      <c r="CC33" s="5"/>
      <c r="CD33" s="5"/>
      <c r="CE33" s="5"/>
      <c r="CF33" s="5"/>
      <c r="CG33" s="5"/>
      <c r="CH33" s="5"/>
      <c r="CI33" s="5"/>
      <c r="CJ33" s="18" t="s">
        <v>90</v>
      </c>
      <c r="CK33" s="18" t="s">
        <v>90</v>
      </c>
      <c r="CL33" s="18" t="s">
        <v>90</v>
      </c>
      <c r="CN33" s="38"/>
      <c r="CO33" s="38">
        <v>1970</v>
      </c>
      <c r="CP33" s="49">
        <v>13.245833333333335</v>
      </c>
      <c r="CQ33" s="38"/>
      <c r="CR33" s="38">
        <v>2006</v>
      </c>
      <c r="CS33" s="49">
        <v>13.141666666666666</v>
      </c>
      <c r="CT33" s="38"/>
      <c r="CU33" s="38">
        <v>1986</v>
      </c>
      <c r="CV33" s="49">
        <v>14.383333333333335</v>
      </c>
      <c r="CW33" s="38"/>
      <c r="CX33" s="38">
        <v>1978</v>
      </c>
      <c r="CY33" s="49">
        <v>15.3375</v>
      </c>
      <c r="DA33" s="8">
        <v>2010</v>
      </c>
      <c r="DB33" s="8">
        <v>18.45</v>
      </c>
      <c r="DD33" s="8">
        <v>1934</v>
      </c>
      <c r="DE33" s="8">
        <v>18.11</v>
      </c>
      <c r="DG33" s="8">
        <v>2015</v>
      </c>
      <c r="DH33" s="8">
        <v>16.8</v>
      </c>
      <c r="DJ33" s="8">
        <v>1972</v>
      </c>
      <c r="DK33" s="8">
        <v>13.9</v>
      </c>
      <c r="DM33" s="8">
        <v>2010</v>
      </c>
      <c r="DN33" s="8">
        <v>11.3</v>
      </c>
      <c r="DP33" s="8">
        <v>1954</v>
      </c>
      <c r="DQ33" s="8">
        <v>8.67</v>
      </c>
      <c r="DS33" s="8">
        <v>2011</v>
      </c>
      <c r="DT33" s="8">
        <v>7.8</v>
      </c>
      <c r="DV33" s="8">
        <v>1988</v>
      </c>
      <c r="DW33" s="8">
        <v>8.9</v>
      </c>
      <c r="DY33" s="8">
        <v>1971</v>
      </c>
      <c r="DZ33" s="8">
        <v>11.2</v>
      </c>
      <c r="EB33" s="8">
        <v>1963</v>
      </c>
      <c r="EC33" s="8">
        <v>13.33</v>
      </c>
      <c r="EE33" s="8">
        <v>1950</v>
      </c>
      <c r="EF33" s="8">
        <v>15.11</v>
      </c>
      <c r="EH33" s="8">
        <v>1984</v>
      </c>
      <c r="EI33" s="8">
        <v>17.2</v>
      </c>
      <c r="EM33" s="19"/>
    </row>
    <row r="34" spans="1:143">
      <c r="A34" s="1"/>
      <c r="B34" s="5">
        <v>1932</v>
      </c>
      <c r="C34" s="5">
        <v>1933</v>
      </c>
      <c r="D34" s="5">
        <v>1934</v>
      </c>
      <c r="E34" s="5">
        <v>1935</v>
      </c>
      <c r="F34" s="5">
        <v>1936</v>
      </c>
      <c r="G34" s="5">
        <v>1937</v>
      </c>
      <c r="H34" s="5">
        <v>1938</v>
      </c>
      <c r="I34" s="5">
        <v>1939</v>
      </c>
      <c r="J34" s="5">
        <v>1940</v>
      </c>
      <c r="K34" s="5">
        <v>1941</v>
      </c>
      <c r="L34" s="5">
        <v>1942</v>
      </c>
      <c r="M34" s="5">
        <v>1943</v>
      </c>
      <c r="N34" s="5">
        <v>1944</v>
      </c>
      <c r="O34" s="5">
        <v>1945</v>
      </c>
      <c r="P34" s="5">
        <v>1946</v>
      </c>
      <c r="Q34" s="5">
        <v>1947</v>
      </c>
      <c r="R34" s="5">
        <v>1948</v>
      </c>
      <c r="S34" s="5">
        <v>1949</v>
      </c>
      <c r="T34" s="5">
        <v>1950</v>
      </c>
      <c r="U34" s="5">
        <v>1951</v>
      </c>
      <c r="V34" s="5">
        <v>1952</v>
      </c>
      <c r="W34" s="5">
        <v>1953</v>
      </c>
      <c r="X34" s="5">
        <v>1954</v>
      </c>
      <c r="Y34" s="5">
        <v>1955</v>
      </c>
      <c r="Z34" s="5">
        <v>1956</v>
      </c>
      <c r="AA34" s="5">
        <v>1957</v>
      </c>
      <c r="AB34" s="5">
        <v>1958</v>
      </c>
      <c r="AC34" s="5">
        <v>1959</v>
      </c>
      <c r="AD34" s="5">
        <v>1960</v>
      </c>
      <c r="AE34" s="5">
        <v>1961</v>
      </c>
      <c r="AF34" s="5">
        <v>1962</v>
      </c>
      <c r="AG34" s="5">
        <v>1963</v>
      </c>
      <c r="AH34" s="5">
        <v>1964</v>
      </c>
      <c r="AI34" s="5">
        <v>1965</v>
      </c>
      <c r="AJ34" s="5">
        <v>1966</v>
      </c>
      <c r="AK34" s="5">
        <v>1967</v>
      </c>
      <c r="AL34" s="5">
        <v>1968</v>
      </c>
      <c r="AM34" s="5">
        <v>1969</v>
      </c>
      <c r="AN34" s="5">
        <v>1970</v>
      </c>
      <c r="AO34" s="5">
        <v>1971</v>
      </c>
      <c r="AP34" s="5">
        <v>1972</v>
      </c>
      <c r="AQ34" s="5">
        <v>1973</v>
      </c>
      <c r="AR34" s="5">
        <v>1974</v>
      </c>
      <c r="AS34" s="5">
        <v>1975</v>
      </c>
      <c r="AT34" s="5">
        <v>1976</v>
      </c>
      <c r="AU34" s="5">
        <v>1977</v>
      </c>
      <c r="AV34" s="5">
        <v>1978</v>
      </c>
      <c r="AW34" s="5">
        <v>1979</v>
      </c>
      <c r="AX34" s="5">
        <v>1980</v>
      </c>
      <c r="AY34" s="5">
        <v>1981</v>
      </c>
      <c r="AZ34" s="5">
        <v>1982</v>
      </c>
      <c r="BA34" s="5">
        <v>1983</v>
      </c>
      <c r="BB34" s="5">
        <v>1984</v>
      </c>
      <c r="BC34" s="5">
        <v>1985</v>
      </c>
      <c r="BD34" s="5">
        <v>1986</v>
      </c>
      <c r="BE34" s="5">
        <v>1987</v>
      </c>
      <c r="BF34" s="5">
        <v>1988</v>
      </c>
      <c r="BG34" s="5">
        <v>1989</v>
      </c>
      <c r="BH34" s="5">
        <v>1990</v>
      </c>
      <c r="BI34" s="5">
        <v>1991</v>
      </c>
      <c r="BJ34" s="5">
        <v>1992</v>
      </c>
      <c r="BK34" s="5">
        <v>1993</v>
      </c>
      <c r="BL34" s="5">
        <v>1994</v>
      </c>
      <c r="BM34" s="5">
        <v>1995</v>
      </c>
      <c r="BN34" s="5">
        <v>1996</v>
      </c>
      <c r="BO34" s="5">
        <v>1997</v>
      </c>
      <c r="BP34" s="5">
        <v>1998</v>
      </c>
      <c r="BQ34" s="5">
        <v>1999</v>
      </c>
      <c r="BR34" s="1">
        <v>2000</v>
      </c>
      <c r="BS34" s="1">
        <v>2001</v>
      </c>
      <c r="BT34" s="1">
        <v>2002</v>
      </c>
      <c r="BU34" s="5">
        <v>2003</v>
      </c>
      <c r="BV34" s="5">
        <v>2004</v>
      </c>
      <c r="BW34" s="5">
        <v>2005</v>
      </c>
      <c r="BX34" s="5">
        <v>2006</v>
      </c>
      <c r="BY34" s="5">
        <v>2007</v>
      </c>
      <c r="BZ34" s="5">
        <v>2008</v>
      </c>
      <c r="CA34" s="5">
        <v>2009</v>
      </c>
      <c r="CB34" s="5">
        <v>2010</v>
      </c>
      <c r="CC34" s="5">
        <v>2011</v>
      </c>
      <c r="CD34" s="5">
        <v>2012</v>
      </c>
      <c r="CE34" s="5">
        <v>2013</v>
      </c>
      <c r="CF34" s="5">
        <v>2014</v>
      </c>
      <c r="CG34" s="5">
        <v>2015</v>
      </c>
      <c r="CH34" s="5">
        <v>2016</v>
      </c>
      <c r="CI34" s="5">
        <v>2017</v>
      </c>
      <c r="CJ34" s="18" t="s">
        <v>188</v>
      </c>
      <c r="CK34" s="18" t="s">
        <v>89</v>
      </c>
      <c r="CL34" s="18" t="s">
        <v>191</v>
      </c>
      <c r="CN34" s="38"/>
      <c r="CO34" s="38">
        <v>1956</v>
      </c>
      <c r="CP34" s="49">
        <v>13.165833333333333</v>
      </c>
      <c r="CQ34" s="38"/>
      <c r="CR34" s="38">
        <v>2003</v>
      </c>
      <c r="CS34" s="49">
        <v>13.137500000000001</v>
      </c>
      <c r="CT34" s="38"/>
      <c r="CU34" s="38">
        <v>1973</v>
      </c>
      <c r="CV34" s="49">
        <v>14.333333333333334</v>
      </c>
      <c r="CW34" s="38"/>
      <c r="CX34" s="38">
        <v>2010</v>
      </c>
      <c r="CY34" s="49">
        <v>15.3125</v>
      </c>
      <c r="DA34" s="8">
        <v>1973</v>
      </c>
      <c r="DB34" s="8">
        <v>18.399999999999999</v>
      </c>
      <c r="DD34" s="8">
        <v>1988</v>
      </c>
      <c r="DE34" s="8">
        <v>18.100000000000001</v>
      </c>
      <c r="DG34" s="8">
        <v>1966</v>
      </c>
      <c r="DH34" s="8">
        <v>16.78</v>
      </c>
      <c r="DJ34" s="8">
        <v>1995</v>
      </c>
      <c r="DK34" s="8">
        <v>13.9</v>
      </c>
      <c r="DM34" s="8">
        <v>2006</v>
      </c>
      <c r="DN34" s="8">
        <v>11.2</v>
      </c>
      <c r="DP34" s="8">
        <v>1956</v>
      </c>
      <c r="DQ34" s="8">
        <v>8.44</v>
      </c>
      <c r="DS34" s="8">
        <v>1993</v>
      </c>
      <c r="DT34" s="8">
        <v>7.8</v>
      </c>
      <c r="DV34" s="8">
        <v>1989</v>
      </c>
      <c r="DW34" s="8">
        <v>8.9</v>
      </c>
      <c r="DY34" s="8">
        <v>2003</v>
      </c>
      <c r="DZ34" s="8">
        <v>11.2</v>
      </c>
      <c r="EB34" s="8">
        <v>1983</v>
      </c>
      <c r="EC34" s="8">
        <v>13.3</v>
      </c>
      <c r="EE34" s="8">
        <v>2005</v>
      </c>
      <c r="EF34" s="8">
        <v>15.1</v>
      </c>
      <c r="EH34" s="8">
        <v>1990</v>
      </c>
      <c r="EI34" s="8">
        <v>17.2</v>
      </c>
      <c r="EM34" s="19"/>
    </row>
    <row r="35" spans="1:143">
      <c r="A35" s="1" t="s">
        <v>2</v>
      </c>
      <c r="B35" s="1"/>
      <c r="C35" s="1"/>
      <c r="D35" s="1"/>
      <c r="E35" s="1"/>
      <c r="F35" s="1"/>
      <c r="G35" s="1"/>
      <c r="H35" s="1"/>
      <c r="I35" s="1"/>
      <c r="J35" s="1"/>
      <c r="K35" s="1"/>
      <c r="L35" s="1"/>
      <c r="M35" s="1"/>
      <c r="N35" s="1"/>
      <c r="O35" s="1"/>
      <c r="P35" s="1"/>
      <c r="Q35" s="31"/>
      <c r="R35" s="31">
        <v>23.351612903225806</v>
      </c>
      <c r="S35" s="31">
        <v>20.596774193548388</v>
      </c>
      <c r="T35" s="31">
        <v>23.36774193548387</v>
      </c>
      <c r="U35" s="31">
        <v>21.964516129032258</v>
      </c>
      <c r="V35" s="31">
        <v>21.890322580645158</v>
      </c>
      <c r="W35" s="31">
        <v>21.009677419354841</v>
      </c>
      <c r="X35" s="31">
        <v>23.054838709677416</v>
      </c>
      <c r="Y35" s="31">
        <v>23.525806451612898</v>
      </c>
      <c r="Z35" s="31">
        <v>25.283870967741933</v>
      </c>
      <c r="AA35" s="31">
        <v>24.477419354838705</v>
      </c>
      <c r="AB35" s="31">
        <v>23.477419354838712</v>
      </c>
      <c r="AC35" s="31">
        <v>24.232258064516131</v>
      </c>
      <c r="AD35" s="31">
        <v>24.625806451612902</v>
      </c>
      <c r="AE35" s="31">
        <v>22.503225806451614</v>
      </c>
      <c r="AF35" s="31">
        <v>24.49032258064517</v>
      </c>
      <c r="AG35" s="31">
        <v>23.638709677419357</v>
      </c>
      <c r="AH35" s="31">
        <v>22.690322580645155</v>
      </c>
      <c r="AI35" s="31">
        <v>24.351612903225806</v>
      </c>
      <c r="AJ35" s="31">
        <v>22.841935483870969</v>
      </c>
      <c r="AK35" s="31">
        <v>22.554838709677416</v>
      </c>
      <c r="AL35" s="31">
        <v>23.841935483870969</v>
      </c>
      <c r="AM35" s="31">
        <v>23.303225806451625</v>
      </c>
      <c r="AN35" s="31">
        <v>25.5741935483871</v>
      </c>
      <c r="AO35" s="31">
        <v>23.012903225806454</v>
      </c>
      <c r="AP35" s="31">
        <v>22.587096774193551</v>
      </c>
      <c r="AQ35" s="31">
        <v>24.532258064516132</v>
      </c>
      <c r="AR35" s="31">
        <v>22.767741935483869</v>
      </c>
      <c r="AS35" s="31">
        <v>24.954838709677421</v>
      </c>
      <c r="AT35" s="31">
        <v>22.080645161290317</v>
      </c>
      <c r="AU35" s="31">
        <v>22.561290322580639</v>
      </c>
      <c r="AV35" s="31">
        <v>25.054838709677416</v>
      </c>
      <c r="AW35" s="31">
        <v>25.13225806451613</v>
      </c>
      <c r="AX35" s="31">
        <v>23.419354838709673</v>
      </c>
      <c r="AY35" s="31">
        <v>25.874193548387101</v>
      </c>
      <c r="AZ35" s="31">
        <v>24.709677419354843</v>
      </c>
      <c r="BA35" s="31">
        <v>23.680645161290318</v>
      </c>
      <c r="BB35" s="31">
        <v>21.880645161290321</v>
      </c>
      <c r="BC35" s="31">
        <v>24.874193548387094</v>
      </c>
      <c r="BD35" s="4">
        <v>24.803225806451611</v>
      </c>
      <c r="BE35" s="4">
        <v>25.051612903225809</v>
      </c>
      <c r="BF35" s="4">
        <v>23.92258064516129</v>
      </c>
      <c r="BG35" s="4">
        <v>23.809677419354831</v>
      </c>
      <c r="BH35" s="4">
        <v>24.983870967741939</v>
      </c>
      <c r="BI35" s="4">
        <v>23.596774193548388</v>
      </c>
      <c r="BJ35" s="4">
        <v>22.838709677419359</v>
      </c>
      <c r="BK35" s="4">
        <v>22.874193548387098</v>
      </c>
      <c r="BL35" s="4">
        <v>23.251612903225816</v>
      </c>
      <c r="BM35" s="4">
        <v>22.316129032258068</v>
      </c>
      <c r="BN35" s="4">
        <v>22.616129032258069</v>
      </c>
      <c r="BO35" s="4">
        <v>20.625161290322584</v>
      </c>
      <c r="BP35" s="4">
        <v>24.859032258064516</v>
      </c>
      <c r="BQ35" s="4">
        <v>23.294193548387103</v>
      </c>
      <c r="BR35" s="4">
        <v>20.732258064516127</v>
      </c>
      <c r="BS35" s="4">
        <v>23.27967741935484</v>
      </c>
      <c r="BT35" s="4">
        <v>22.838709677419352</v>
      </c>
      <c r="BU35" s="4">
        <v>23.30483870967743</v>
      </c>
      <c r="BV35" s="4">
        <v>24.455483870967743</v>
      </c>
      <c r="BW35" s="4">
        <v>22.049032258064518</v>
      </c>
      <c r="BX35" s="4">
        <v>23.732258064516135</v>
      </c>
      <c r="BY35" s="4">
        <v>22.929354838709674</v>
      </c>
      <c r="BZ35" s="4">
        <v>24.999032258064517</v>
      </c>
      <c r="CA35" s="4">
        <v>24.416774193548381</v>
      </c>
      <c r="CB35" s="4">
        <v>23.644516129032258</v>
      </c>
      <c r="CC35" s="4">
        <v>23.007741935483871</v>
      </c>
      <c r="CD35" s="4">
        <v>22.74387096774193</v>
      </c>
      <c r="CE35" s="4">
        <v>23.7</v>
      </c>
      <c r="CF35" s="4">
        <v>22.4</v>
      </c>
      <c r="CG35" s="4">
        <v>24.3</v>
      </c>
      <c r="CH35" s="4">
        <v>23.3</v>
      </c>
      <c r="CI35" s="4">
        <v>23.9</v>
      </c>
      <c r="CJ35" s="4">
        <f>AVERAGE(BD35:CH35)</f>
        <v>23.376659729448487</v>
      </c>
      <c r="CK35" s="4">
        <f>AVERAGE(Q35:BC35)</f>
        <v>23.520288624787771</v>
      </c>
      <c r="CL35" s="4">
        <f>AVERAGE(Q35:CH35)</f>
        <v>23.455759700794754</v>
      </c>
      <c r="CN35" s="38"/>
      <c r="CO35" s="38">
        <v>2000</v>
      </c>
      <c r="CP35" s="49">
        <v>13.095833333333333</v>
      </c>
      <c r="CQ35" s="38"/>
      <c r="CR35" s="38">
        <v>2000</v>
      </c>
      <c r="CS35" s="49">
        <v>13.129166666666668</v>
      </c>
      <c r="CT35" s="38"/>
      <c r="CU35" s="38">
        <v>1985</v>
      </c>
      <c r="CV35" s="49">
        <v>14.316666666666665</v>
      </c>
      <c r="CW35" s="38"/>
      <c r="CX35" s="38">
        <v>1959</v>
      </c>
      <c r="CY35" s="49">
        <v>15.29875</v>
      </c>
      <c r="DA35" s="8">
        <v>1960</v>
      </c>
      <c r="DB35" s="8">
        <v>18.39</v>
      </c>
      <c r="DD35" s="8">
        <v>1994</v>
      </c>
      <c r="DE35" s="8">
        <v>18.100000000000001</v>
      </c>
      <c r="DG35" s="8">
        <v>1973</v>
      </c>
      <c r="DH35" s="8">
        <v>16.7</v>
      </c>
      <c r="DJ35" s="8">
        <v>2008</v>
      </c>
      <c r="DK35" s="8">
        <v>13.9</v>
      </c>
      <c r="DM35" s="8">
        <v>1957</v>
      </c>
      <c r="DN35" s="8">
        <v>11.11</v>
      </c>
      <c r="DP35" s="8">
        <v>1973</v>
      </c>
      <c r="DQ35" s="8">
        <v>8.4</v>
      </c>
      <c r="DS35" s="8">
        <v>2010</v>
      </c>
      <c r="DT35" s="8">
        <v>7.7</v>
      </c>
      <c r="DV35" s="8">
        <v>1934</v>
      </c>
      <c r="DW35" s="8">
        <v>8.89</v>
      </c>
      <c r="DY35" s="8">
        <v>1975</v>
      </c>
      <c r="DZ35" s="8">
        <v>11</v>
      </c>
      <c r="EB35" s="8">
        <v>1932</v>
      </c>
      <c r="EC35" s="19">
        <v>13.22</v>
      </c>
      <c r="EE35" s="8">
        <v>2014</v>
      </c>
      <c r="EF35" s="8">
        <v>15.1</v>
      </c>
      <c r="EH35" s="8">
        <v>1997</v>
      </c>
      <c r="EI35" s="8">
        <v>17.2</v>
      </c>
      <c r="EM35" s="19"/>
    </row>
    <row r="36" spans="1:143">
      <c r="A36" s="1" t="s">
        <v>3</v>
      </c>
      <c r="B36" s="1"/>
      <c r="C36" s="1"/>
      <c r="D36" s="1"/>
      <c r="E36" s="1"/>
      <c r="F36" s="1"/>
      <c r="G36" s="1"/>
      <c r="H36" s="1"/>
      <c r="I36" s="1"/>
      <c r="J36" s="1"/>
      <c r="K36" s="1"/>
      <c r="L36" s="1"/>
      <c r="M36" s="1"/>
      <c r="N36" s="1"/>
      <c r="O36" s="1"/>
      <c r="P36" s="1"/>
      <c r="Q36" s="31"/>
      <c r="R36" s="30">
        <v>22.951724137931038</v>
      </c>
      <c r="S36" s="30">
        <v>25.067857142857132</v>
      </c>
      <c r="T36" s="30">
        <v>23.674999999999994</v>
      </c>
      <c r="U36" s="30">
        <v>22.367857142857151</v>
      </c>
      <c r="V36" s="30">
        <v>22.744827586206902</v>
      </c>
      <c r="W36" s="30">
        <v>21.432142857142857</v>
      </c>
      <c r="X36" s="30">
        <v>24.05</v>
      </c>
      <c r="Y36" s="30">
        <v>24.278571428571432</v>
      </c>
      <c r="Z36" s="30">
        <v>22.924137931034487</v>
      </c>
      <c r="AA36" s="30">
        <v>25.114285714285721</v>
      </c>
      <c r="AB36" s="30">
        <v>23.607142857142854</v>
      </c>
      <c r="AC36" s="30">
        <v>23.210714285714293</v>
      </c>
      <c r="AD36" s="30">
        <v>22.889655172413796</v>
      </c>
      <c r="AE36" s="30">
        <v>23.81428571428571</v>
      </c>
      <c r="AF36" s="30">
        <v>23.403571428571428</v>
      </c>
      <c r="AG36" s="30">
        <v>23.760714285714279</v>
      </c>
      <c r="AH36" s="30">
        <v>23.017241379310345</v>
      </c>
      <c r="AI36" s="30">
        <v>23.410714285714278</v>
      </c>
      <c r="AJ36" s="30">
        <v>24.278571428571432</v>
      </c>
      <c r="AK36" s="30">
        <v>24.153571428571428</v>
      </c>
      <c r="AL36" s="30">
        <v>24.465517241379313</v>
      </c>
      <c r="AM36" s="30">
        <v>21.185714285714287</v>
      </c>
      <c r="AN36" s="30">
        <v>23.410714285714285</v>
      </c>
      <c r="AO36" s="30">
        <v>24.64</v>
      </c>
      <c r="AP36" s="30">
        <v>22.400000000000006</v>
      </c>
      <c r="AQ36" s="30">
        <v>23.767857142857139</v>
      </c>
      <c r="AR36" s="30">
        <v>23.825000000000006</v>
      </c>
      <c r="AS36" s="30">
        <v>24.75</v>
      </c>
      <c r="AT36" s="30">
        <v>20.886206896551723</v>
      </c>
      <c r="AU36" s="30">
        <v>23.496428571428574</v>
      </c>
      <c r="AV36" s="30">
        <v>25.1</v>
      </c>
      <c r="AW36" s="30">
        <v>23.692857142857147</v>
      </c>
      <c r="AX36" s="30">
        <v>22.996551724137934</v>
      </c>
      <c r="AY36" s="30">
        <v>24.260714285714283</v>
      </c>
      <c r="AZ36" s="30">
        <v>25.328571428571422</v>
      </c>
      <c r="BA36" s="30">
        <v>22.532142857142862</v>
      </c>
      <c r="BB36" s="30">
        <v>22.158620689655169</v>
      </c>
      <c r="BC36" s="30">
        <v>24.2</v>
      </c>
      <c r="BD36" s="4">
        <v>22.535714285714285</v>
      </c>
      <c r="BE36" s="4">
        <v>23.314285714285713</v>
      </c>
      <c r="BF36" s="4">
        <v>22.693103448275863</v>
      </c>
      <c r="BG36" s="4">
        <v>22.214285714285715</v>
      </c>
      <c r="BH36" s="4">
        <v>26.232142857142858</v>
      </c>
      <c r="BI36" s="4">
        <v>23.714285714285719</v>
      </c>
      <c r="BJ36" s="4">
        <v>22.089655172413792</v>
      </c>
      <c r="BK36" s="4">
        <v>21.385714285714283</v>
      </c>
      <c r="BL36" s="4">
        <v>23.900000000000002</v>
      </c>
      <c r="BM36" s="4">
        <v>21.110714285714284</v>
      </c>
      <c r="BN36" s="4">
        <v>22.517241379310342</v>
      </c>
      <c r="BO36" s="4">
        <v>23.004642857142866</v>
      </c>
      <c r="BP36" s="4">
        <v>25.993928571428572</v>
      </c>
      <c r="BQ36" s="4">
        <v>23.148214285714285</v>
      </c>
      <c r="BR36" s="4">
        <v>22.615172413793104</v>
      </c>
      <c r="BS36" s="4">
        <v>24.538928571428574</v>
      </c>
      <c r="BT36" s="4">
        <v>21.179285714285715</v>
      </c>
      <c r="BU36" s="4">
        <v>23.159999999999993</v>
      </c>
      <c r="BV36" s="4">
        <v>21.888965517241381</v>
      </c>
      <c r="BW36" s="4">
        <v>24.76071428571429</v>
      </c>
      <c r="BX36" s="4">
        <v>23.136428571428564</v>
      </c>
      <c r="BY36" s="4">
        <v>22.606785714285714</v>
      </c>
      <c r="BZ36" s="4">
        <v>23.516896551724138</v>
      </c>
      <c r="CA36" s="4">
        <v>22.269285714285708</v>
      </c>
      <c r="CB36" s="4">
        <v>23.746428571428574</v>
      </c>
      <c r="CC36" s="4">
        <v>24.527142857142859</v>
      </c>
      <c r="CD36" s="4">
        <v>21.341034482758619</v>
      </c>
      <c r="CE36" s="4">
        <v>23.3</v>
      </c>
      <c r="CF36" s="4">
        <v>23.1</v>
      </c>
      <c r="CG36" s="4">
        <v>23.54</v>
      </c>
      <c r="CH36" s="4">
        <v>25.6</v>
      </c>
      <c r="CI36" s="4">
        <v>23.1</v>
      </c>
      <c r="CJ36" s="4">
        <f t="shared" ref="CJ36:CJ46" si="35">AVERAGE(BD36:CH36)</f>
        <v>23.18325798506277</v>
      </c>
      <c r="CK36" s="4">
        <f t="shared" ref="CK36:CK46" si="36">AVERAGE(Q36:BC36)</f>
        <v>23.506565335753177</v>
      </c>
      <c r="CL36" s="4">
        <f t="shared" ref="CL36:CL46" si="37">AVERAGE(Q36:CH36)</f>
        <v>23.361311308631397</v>
      </c>
      <c r="CN36" s="38"/>
      <c r="CO36" s="38">
        <v>1978</v>
      </c>
      <c r="CP36" s="49">
        <v>13.066666666666668</v>
      </c>
      <c r="CQ36" s="38"/>
      <c r="CR36" s="38">
        <v>1955</v>
      </c>
      <c r="CS36" s="49">
        <v>13.092500000000001</v>
      </c>
      <c r="CT36" s="38"/>
      <c r="CU36" s="38">
        <v>2004</v>
      </c>
      <c r="CV36" s="49">
        <v>14.299999999999999</v>
      </c>
      <c r="CW36" s="38"/>
      <c r="CX36" s="38">
        <v>1982</v>
      </c>
      <c r="CY36" s="49">
        <v>15.262500000000001</v>
      </c>
      <c r="DA36" s="8">
        <v>2002</v>
      </c>
      <c r="DB36" s="8">
        <v>18.3</v>
      </c>
      <c r="DD36" s="8">
        <v>1999</v>
      </c>
      <c r="DE36" s="8">
        <v>18.100000000000001</v>
      </c>
      <c r="DG36" s="8">
        <v>2003</v>
      </c>
      <c r="DH36" s="8">
        <v>16.7</v>
      </c>
      <c r="DJ36" s="56">
        <v>2016</v>
      </c>
      <c r="DK36" s="56">
        <v>13.9</v>
      </c>
      <c r="DM36" s="8">
        <v>1958</v>
      </c>
      <c r="DN36" s="8">
        <v>11.11</v>
      </c>
      <c r="DP36" s="8">
        <v>1957</v>
      </c>
      <c r="DQ36" s="8">
        <v>8.39</v>
      </c>
      <c r="DS36" s="8">
        <v>1979</v>
      </c>
      <c r="DT36" s="8">
        <v>7.7</v>
      </c>
      <c r="DV36" s="8">
        <v>1964</v>
      </c>
      <c r="DW36" s="8">
        <v>8.89</v>
      </c>
      <c r="DY36" s="8">
        <v>1995</v>
      </c>
      <c r="DZ36" s="8">
        <v>11</v>
      </c>
      <c r="EB36" s="8">
        <v>1942</v>
      </c>
      <c r="EC36" s="8">
        <v>13.11</v>
      </c>
      <c r="EE36" s="8">
        <v>1969</v>
      </c>
      <c r="EF36" s="8">
        <v>15</v>
      </c>
      <c r="EH36" s="8">
        <v>2009</v>
      </c>
      <c r="EI36" s="8">
        <v>17.2</v>
      </c>
      <c r="EM36" s="19"/>
    </row>
    <row r="37" spans="1:143">
      <c r="A37" s="1" t="s">
        <v>4</v>
      </c>
      <c r="B37" s="1"/>
      <c r="C37" s="1"/>
      <c r="D37" s="1"/>
      <c r="E37" s="1"/>
      <c r="F37" s="1"/>
      <c r="G37" s="1"/>
      <c r="H37" s="1"/>
      <c r="I37" s="1"/>
      <c r="J37" s="1"/>
      <c r="K37" s="1"/>
      <c r="L37" s="1"/>
      <c r="M37" s="1"/>
      <c r="N37" s="1"/>
      <c r="O37" s="1"/>
      <c r="P37" s="1"/>
      <c r="Q37" s="31">
        <v>20.816666666666663</v>
      </c>
      <c r="R37" s="30">
        <v>22.945161290322581</v>
      </c>
      <c r="S37" s="30">
        <v>20.470967741935485</v>
      </c>
      <c r="T37" s="30">
        <v>22.241935483870957</v>
      </c>
      <c r="U37" s="30">
        <v>21.283870967741933</v>
      </c>
      <c r="V37" s="30">
        <v>21.309677419354834</v>
      </c>
      <c r="W37" s="30">
        <v>20.735483870967741</v>
      </c>
      <c r="X37" s="30">
        <v>22.658064516129027</v>
      </c>
      <c r="Y37" s="30">
        <v>22.254838709677411</v>
      </c>
      <c r="Z37" s="30">
        <v>20.72258064516129</v>
      </c>
      <c r="AA37" s="30">
        <v>23.248387096774191</v>
      </c>
      <c r="AB37" s="30">
        <v>22.538709677419359</v>
      </c>
      <c r="AC37" s="30">
        <v>22.012903225806458</v>
      </c>
      <c r="AD37" s="30">
        <v>19.41935483870968</v>
      </c>
      <c r="AE37" s="30">
        <v>20.625806451612906</v>
      </c>
      <c r="AF37" s="30">
        <v>21.777419354838703</v>
      </c>
      <c r="AG37" s="30">
        <v>21.316129032258068</v>
      </c>
      <c r="AH37" s="30">
        <v>21.206451612903226</v>
      </c>
      <c r="AI37" s="30">
        <v>21.216129032258063</v>
      </c>
      <c r="AJ37" s="30">
        <v>21.948387096774191</v>
      </c>
      <c r="AK37" s="30">
        <v>21.667741935483871</v>
      </c>
      <c r="AL37" s="30">
        <v>23.664516129032251</v>
      </c>
      <c r="AM37" s="30">
        <v>24.125806451612906</v>
      </c>
      <c r="AN37" s="30">
        <v>22.064516129032253</v>
      </c>
      <c r="AO37" s="30">
        <v>21.980769230769234</v>
      </c>
      <c r="AP37" s="30">
        <v>22.777419354838706</v>
      </c>
      <c r="AQ37" s="30">
        <v>21.732258064516127</v>
      </c>
      <c r="AR37" s="30">
        <v>19.793548387096774</v>
      </c>
      <c r="AS37" s="30">
        <v>22.358064516129033</v>
      </c>
      <c r="AT37" s="30">
        <v>21.896774193548385</v>
      </c>
      <c r="AU37" s="30">
        <v>21.593548387096778</v>
      </c>
      <c r="AV37" s="30">
        <v>23.20645161290323</v>
      </c>
      <c r="AW37" s="30">
        <v>21.412903225806449</v>
      </c>
      <c r="AX37" s="30">
        <v>20.193548387096776</v>
      </c>
      <c r="AY37" s="30">
        <v>22.974193548387095</v>
      </c>
      <c r="AZ37" s="30">
        <v>21.945161290322581</v>
      </c>
      <c r="BA37" s="30">
        <v>24.248387096774199</v>
      </c>
      <c r="BB37" s="30">
        <v>22.348387096774193</v>
      </c>
      <c r="BC37" s="30">
        <v>21.845161290322583</v>
      </c>
      <c r="BD37" s="4">
        <v>20.693548387096776</v>
      </c>
      <c r="BE37" s="4">
        <v>19.683870967741932</v>
      </c>
      <c r="BF37" s="4">
        <v>20.403225806451609</v>
      </c>
      <c r="BG37" s="4">
        <v>22.83666666666667</v>
      </c>
      <c r="BH37" s="4">
        <v>23.490322580645163</v>
      </c>
      <c r="BI37" s="4">
        <v>20.654838709677414</v>
      </c>
      <c r="BJ37" s="4">
        <v>20.312903225806458</v>
      </c>
      <c r="BK37" s="4">
        <v>19.341935483870969</v>
      </c>
      <c r="BL37" s="4">
        <v>20.36774193548387</v>
      </c>
      <c r="BM37" s="4">
        <v>22.054838709677419</v>
      </c>
      <c r="BN37" s="4">
        <v>19.826451612903227</v>
      </c>
      <c r="BO37" s="4">
        <v>20.027419354838713</v>
      </c>
      <c r="BP37" s="4">
        <v>22.966129032258063</v>
      </c>
      <c r="BQ37" s="4">
        <v>23.062580645161287</v>
      </c>
      <c r="BR37" s="4">
        <v>21.127741935483865</v>
      </c>
      <c r="BS37" s="4">
        <v>21.594838709677422</v>
      </c>
      <c r="BT37" s="4">
        <v>22.609677419354838</v>
      </c>
      <c r="BU37" s="4">
        <v>22.086451612903225</v>
      </c>
      <c r="BV37" s="4">
        <v>20.747096774193551</v>
      </c>
      <c r="BW37" s="4">
        <v>21.405806451612904</v>
      </c>
      <c r="BX37" s="4">
        <v>20.72354838709678</v>
      </c>
      <c r="BY37" s="4">
        <v>23.63774193548387</v>
      </c>
      <c r="BZ37" s="4">
        <v>22.409677419354836</v>
      </c>
      <c r="CA37" s="4">
        <v>21.57322580645161</v>
      </c>
      <c r="CB37" s="4">
        <v>23.089354838709674</v>
      </c>
      <c r="CC37" s="4">
        <v>21.870322580645155</v>
      </c>
      <c r="CD37" s="4">
        <v>20.280967741935481</v>
      </c>
      <c r="CE37" s="4">
        <v>22.3</v>
      </c>
      <c r="CF37" s="4">
        <v>21</v>
      </c>
      <c r="CG37" s="4">
        <v>22.3</v>
      </c>
      <c r="CH37" s="4">
        <v>22.4</v>
      </c>
      <c r="CI37" s="4">
        <v>20.9</v>
      </c>
      <c r="CJ37" s="4">
        <f t="shared" si="35"/>
        <v>21.512223378425251</v>
      </c>
      <c r="CK37" s="4">
        <f t="shared" si="36"/>
        <v>21.860976437403238</v>
      </c>
      <c r="CL37" s="4">
        <f t="shared" si="37"/>
        <v>21.70652865414155</v>
      </c>
      <c r="CN37" s="38"/>
      <c r="CO37" s="36">
        <v>1979</v>
      </c>
      <c r="CP37" s="49">
        <v>13.066666666666668</v>
      </c>
      <c r="CQ37" s="38"/>
      <c r="CR37" s="38">
        <v>1974</v>
      </c>
      <c r="CS37" s="49">
        <v>13.066666666666668</v>
      </c>
      <c r="CT37" s="38"/>
      <c r="CU37" s="38">
        <v>1979</v>
      </c>
      <c r="CV37" s="49">
        <v>14.283333333333333</v>
      </c>
      <c r="CW37" s="38"/>
      <c r="CX37" s="38">
        <v>2007</v>
      </c>
      <c r="CY37" s="49">
        <v>15.250000000000002</v>
      </c>
      <c r="DA37" s="8">
        <v>1957</v>
      </c>
      <c r="DB37" s="8">
        <v>18.28</v>
      </c>
      <c r="DD37" s="8">
        <v>1939</v>
      </c>
      <c r="DE37" s="8">
        <v>18</v>
      </c>
      <c r="DG37" s="8">
        <v>1948</v>
      </c>
      <c r="DH37" s="8">
        <v>16.61</v>
      </c>
      <c r="DJ37" s="8">
        <v>2001</v>
      </c>
      <c r="DK37" s="8">
        <v>13.8</v>
      </c>
      <c r="DM37" s="8">
        <v>1980</v>
      </c>
      <c r="DN37" s="8">
        <v>11</v>
      </c>
      <c r="DP37" s="8">
        <v>1970</v>
      </c>
      <c r="DQ37" s="8">
        <v>8.33</v>
      </c>
      <c r="DS37" s="8">
        <v>1960</v>
      </c>
      <c r="DT37" s="8">
        <v>7.67</v>
      </c>
      <c r="DV37" s="8">
        <v>1968</v>
      </c>
      <c r="DW37" s="8">
        <v>8.89</v>
      </c>
      <c r="DY37" s="8">
        <v>1955</v>
      </c>
      <c r="DZ37" s="8">
        <v>10.94</v>
      </c>
      <c r="EB37" s="8">
        <v>1952</v>
      </c>
      <c r="EC37" s="8">
        <v>13.11</v>
      </c>
      <c r="EE37" s="8">
        <v>2001</v>
      </c>
      <c r="EF37" s="8">
        <v>15</v>
      </c>
      <c r="EH37" s="8">
        <v>1971</v>
      </c>
      <c r="EI37" s="8">
        <v>17.100000000000001</v>
      </c>
      <c r="EM37" s="19"/>
    </row>
    <row r="38" spans="1:143">
      <c r="A38" s="1" t="s">
        <v>5</v>
      </c>
      <c r="B38" s="1"/>
      <c r="C38" s="1"/>
      <c r="D38" s="1"/>
      <c r="E38" s="1"/>
      <c r="F38" s="1"/>
      <c r="G38" s="1"/>
      <c r="H38" s="1"/>
      <c r="I38" s="1"/>
      <c r="J38" s="1"/>
      <c r="K38" s="1"/>
      <c r="L38" s="1"/>
      <c r="M38" s="1"/>
      <c r="N38" s="1"/>
      <c r="O38" s="1"/>
      <c r="P38" s="1"/>
      <c r="Q38" s="31">
        <v>17.776666666666667</v>
      </c>
      <c r="R38" s="30">
        <v>18.370000000000008</v>
      </c>
      <c r="S38" s="30">
        <v>17.343333333333337</v>
      </c>
      <c r="T38" s="30">
        <v>17.163333333333334</v>
      </c>
      <c r="U38" s="30">
        <v>18.880000000000003</v>
      </c>
      <c r="V38" s="30">
        <v>19.190000000000001</v>
      </c>
      <c r="W38" s="30">
        <v>18.27</v>
      </c>
      <c r="X38" s="30">
        <v>18.350000000000005</v>
      </c>
      <c r="Y38" s="30">
        <v>20.433333333333334</v>
      </c>
      <c r="Z38" s="30">
        <v>20.659999999999993</v>
      </c>
      <c r="AA38" s="30">
        <v>19.146666666666665</v>
      </c>
      <c r="AB38" s="30">
        <v>19.089999999999996</v>
      </c>
      <c r="AC38" s="30">
        <v>19.02</v>
      </c>
      <c r="AD38" s="30">
        <v>18.099999999999998</v>
      </c>
      <c r="AE38" s="30">
        <v>19.156666666666663</v>
      </c>
      <c r="AF38" s="30">
        <v>18.356666666666673</v>
      </c>
      <c r="AG38" s="30">
        <v>17.963333333333328</v>
      </c>
      <c r="AH38" s="30">
        <v>18.516666666666662</v>
      </c>
      <c r="AI38" s="30">
        <v>18.566666666666666</v>
      </c>
      <c r="AJ38" s="30">
        <v>19.346666666666668</v>
      </c>
      <c r="AK38" s="30">
        <v>19.646666666666665</v>
      </c>
      <c r="AL38" s="30">
        <v>18.809999999999999</v>
      </c>
      <c r="AM38" s="30">
        <v>18.253333333333334</v>
      </c>
      <c r="AN38" s="30">
        <v>20.366666666666667</v>
      </c>
      <c r="AO38" s="30">
        <v>19.280000000000005</v>
      </c>
      <c r="AP38" s="30">
        <v>19.206666666666667</v>
      </c>
      <c r="AQ38" s="30">
        <v>19.046666666666667</v>
      </c>
      <c r="AR38" s="30">
        <v>18.546666666666663</v>
      </c>
      <c r="AS38" s="30">
        <v>20.38</v>
      </c>
      <c r="AT38" s="30">
        <v>18.163333333333334</v>
      </c>
      <c r="AU38" s="30">
        <v>19.456666666666667</v>
      </c>
      <c r="AV38" s="30">
        <v>20.076666666666664</v>
      </c>
      <c r="AW38" s="30">
        <v>18.403333333333329</v>
      </c>
      <c r="AX38" s="30">
        <v>18.339999999999993</v>
      </c>
      <c r="AY38" s="30">
        <v>20.743333333333332</v>
      </c>
      <c r="AZ38" s="30">
        <v>17.196551724137933</v>
      </c>
      <c r="BA38" s="30">
        <v>19.11333333333333</v>
      </c>
      <c r="BB38" s="30">
        <v>19.88666666666667</v>
      </c>
      <c r="BC38" s="30">
        <v>19.443333333333328</v>
      </c>
      <c r="BD38" s="4">
        <v>20.236666666666668</v>
      </c>
      <c r="BE38" s="4">
        <v>18.469999999999995</v>
      </c>
      <c r="BF38" s="4">
        <v>17.756666666666664</v>
      </c>
      <c r="BG38" s="4">
        <v>20.066666666666666</v>
      </c>
      <c r="BH38" s="4">
        <v>19.680000000000003</v>
      </c>
      <c r="BI38" s="4">
        <v>18.230000000000004</v>
      </c>
      <c r="BJ38" s="4">
        <v>16.93</v>
      </c>
      <c r="BK38" s="4">
        <v>16.830000000000005</v>
      </c>
      <c r="BL38" s="4">
        <v>20.586666666666677</v>
      </c>
      <c r="BM38" s="4">
        <v>17.65666666666667</v>
      </c>
      <c r="BN38" s="4">
        <v>19.260333333333335</v>
      </c>
      <c r="BO38" s="4">
        <v>18.156999999999996</v>
      </c>
      <c r="BP38" s="4">
        <v>19.407000000000004</v>
      </c>
      <c r="BQ38" s="4">
        <v>18.851333333333336</v>
      </c>
      <c r="BR38" s="4">
        <v>19.161999999999995</v>
      </c>
      <c r="BS38" s="4">
        <v>19.78266666666666</v>
      </c>
      <c r="BT38" s="4">
        <v>18.970000000000002</v>
      </c>
      <c r="BU38" s="4">
        <v>17.820333333333334</v>
      </c>
      <c r="BV38" s="4">
        <v>17.628666666666664</v>
      </c>
      <c r="BW38" s="4">
        <v>18.518999999999998</v>
      </c>
      <c r="BX38" s="4">
        <v>19.868333333333336</v>
      </c>
      <c r="BY38" s="4">
        <v>18.216333333333335</v>
      </c>
      <c r="BZ38" s="4">
        <v>18.731666666666669</v>
      </c>
      <c r="CA38" s="4">
        <v>18.870999999999999</v>
      </c>
      <c r="CB38" s="4">
        <v>20.601666666666663</v>
      </c>
      <c r="CC38" s="4">
        <v>17.548000000000002</v>
      </c>
      <c r="CD38" s="4">
        <v>19.358999999999998</v>
      </c>
      <c r="CE38" s="4">
        <v>19.5</v>
      </c>
      <c r="CF38" s="4">
        <v>18.600000000000001</v>
      </c>
      <c r="CG38" s="4">
        <v>19.2</v>
      </c>
      <c r="CH38" s="4">
        <v>19.7</v>
      </c>
      <c r="CI38" s="4">
        <v>18.5</v>
      </c>
      <c r="CJ38" s="4">
        <f t="shared" si="35"/>
        <v>18.845086021505381</v>
      </c>
      <c r="CK38" s="4">
        <f t="shared" si="36"/>
        <v>18.92461243737106</v>
      </c>
      <c r="CL38" s="4">
        <f t="shared" si="37"/>
        <v>18.889393596059119</v>
      </c>
      <c r="CN38" s="38"/>
      <c r="CO38" s="38">
        <v>1986</v>
      </c>
      <c r="CP38" s="49">
        <v>13.066666666666665</v>
      </c>
      <c r="CQ38" s="38"/>
      <c r="CR38" s="38">
        <v>1984</v>
      </c>
      <c r="CS38" s="49">
        <v>13.058333333333332</v>
      </c>
      <c r="CT38" s="38"/>
      <c r="CU38" s="38">
        <v>1989</v>
      </c>
      <c r="CV38" s="49">
        <v>14.250000000000002</v>
      </c>
      <c r="CW38" s="38"/>
      <c r="CX38" s="38">
        <v>1934</v>
      </c>
      <c r="CY38" s="49">
        <v>15.2475</v>
      </c>
      <c r="DA38" s="8">
        <v>1959</v>
      </c>
      <c r="DB38" s="8">
        <v>18.22</v>
      </c>
      <c r="DD38" s="8">
        <v>1944</v>
      </c>
      <c r="DE38" s="8">
        <v>18</v>
      </c>
      <c r="DG38" s="8">
        <v>1941</v>
      </c>
      <c r="DH38" s="8">
        <v>16.559999999999999</v>
      </c>
      <c r="DJ38" s="8">
        <v>1971</v>
      </c>
      <c r="DK38" s="8">
        <v>13.7</v>
      </c>
      <c r="DM38" s="8">
        <v>1986</v>
      </c>
      <c r="DN38" s="8">
        <v>11</v>
      </c>
      <c r="DP38" s="8">
        <v>1979</v>
      </c>
      <c r="DQ38" s="8">
        <v>8.3000000000000007</v>
      </c>
      <c r="DS38" s="8">
        <v>1972</v>
      </c>
      <c r="DT38" s="8">
        <v>7.6</v>
      </c>
      <c r="DV38" s="8">
        <v>2003</v>
      </c>
      <c r="DW38" s="8">
        <v>8.85</v>
      </c>
      <c r="DY38" s="8">
        <v>2000</v>
      </c>
      <c r="DZ38" s="8">
        <v>10.9</v>
      </c>
      <c r="EB38" s="8">
        <v>1986</v>
      </c>
      <c r="EC38" s="8">
        <v>13.1</v>
      </c>
      <c r="EE38" s="8">
        <v>1978</v>
      </c>
      <c r="EF38" s="8">
        <v>14.9</v>
      </c>
      <c r="EH38" s="8">
        <v>2007</v>
      </c>
      <c r="EI38" s="8">
        <v>17.100000000000001</v>
      </c>
      <c r="EM38" s="19"/>
    </row>
    <row r="39" spans="1:143">
      <c r="A39" s="1" t="s">
        <v>6</v>
      </c>
      <c r="B39" s="1"/>
      <c r="C39" s="1"/>
      <c r="D39" s="1"/>
      <c r="E39" s="1"/>
      <c r="F39" s="1"/>
      <c r="G39" s="1"/>
      <c r="H39" s="1"/>
      <c r="I39" s="1"/>
      <c r="J39" s="1"/>
      <c r="K39" s="1"/>
      <c r="L39" s="1"/>
      <c r="M39" s="1"/>
      <c r="N39" s="1"/>
      <c r="O39" s="1"/>
      <c r="P39" s="1"/>
      <c r="Q39" s="31">
        <v>15.877419354838709</v>
      </c>
      <c r="R39" s="30">
        <v>15.516129032258062</v>
      </c>
      <c r="S39" s="30">
        <v>15.154838709677422</v>
      </c>
      <c r="T39" s="30">
        <v>16.838709677419356</v>
      </c>
      <c r="U39" s="30">
        <v>14.622580645161289</v>
      </c>
      <c r="V39" s="30">
        <v>15.941935483870965</v>
      </c>
      <c r="W39" s="30">
        <v>15.248387096774191</v>
      </c>
      <c r="X39" s="30">
        <v>16.261290322580649</v>
      </c>
      <c r="Y39" s="30">
        <v>17.422580645161286</v>
      </c>
      <c r="Z39" s="30">
        <v>14.938709677419352</v>
      </c>
      <c r="AA39" s="30">
        <v>16.645161290322577</v>
      </c>
      <c r="AB39" s="30">
        <v>15.948387096774193</v>
      </c>
      <c r="AC39" s="30">
        <v>13.441935483870964</v>
      </c>
      <c r="AD39" s="30">
        <v>15.858064516129032</v>
      </c>
      <c r="AE39" s="30">
        <v>15.42258064516129</v>
      </c>
      <c r="AF39" s="30">
        <v>17.458064516129031</v>
      </c>
      <c r="AG39" s="30">
        <v>16.003225806451617</v>
      </c>
      <c r="AH39" s="30">
        <v>15.390322580645158</v>
      </c>
      <c r="AI39" s="30">
        <v>15.493548387096773</v>
      </c>
      <c r="AJ39" s="30">
        <v>14.748387096774193</v>
      </c>
      <c r="AK39" s="30">
        <v>16.441935483870967</v>
      </c>
      <c r="AL39" s="30">
        <v>17.06451612903226</v>
      </c>
      <c r="AM39" s="30">
        <v>14.819354838709678</v>
      </c>
      <c r="AN39" s="30">
        <v>14.229032258064517</v>
      </c>
      <c r="AO39" s="30">
        <v>16.948387096774198</v>
      </c>
      <c r="AP39" s="30">
        <v>16.122580645161285</v>
      </c>
      <c r="AQ39" s="30">
        <v>16.529032258064515</v>
      </c>
      <c r="AR39" s="30">
        <v>15.20967741935484</v>
      </c>
      <c r="AS39" s="30">
        <v>16.958064516129028</v>
      </c>
      <c r="AT39" s="30">
        <v>15.506451612903223</v>
      </c>
      <c r="AU39" s="30">
        <v>14.79032258064516</v>
      </c>
      <c r="AV39" s="30">
        <v>15.851612903225806</v>
      </c>
      <c r="AW39" s="30">
        <v>14.816129032258065</v>
      </c>
      <c r="AX39" s="30">
        <v>16.358064516129037</v>
      </c>
      <c r="AY39" s="30">
        <v>15.516129032258061</v>
      </c>
      <c r="AZ39" s="30">
        <v>16.693548387096772</v>
      </c>
      <c r="BA39" s="30">
        <v>16.029032258064518</v>
      </c>
      <c r="BB39" s="30">
        <v>15.522580645161291</v>
      </c>
      <c r="BC39" s="30">
        <v>15.574193548387097</v>
      </c>
      <c r="BD39" s="4">
        <v>16.264516129032256</v>
      </c>
      <c r="BE39" s="4">
        <v>16.383870967741935</v>
      </c>
      <c r="BF39" s="4">
        <v>15.9</v>
      </c>
      <c r="BG39" s="4">
        <v>16.138709677419353</v>
      </c>
      <c r="BH39" s="4">
        <v>17.829032258064519</v>
      </c>
      <c r="BI39" s="4">
        <v>16.348387096774193</v>
      </c>
      <c r="BJ39" s="4">
        <v>13.667741935483873</v>
      </c>
      <c r="BK39" s="4">
        <v>15.967741935483874</v>
      </c>
      <c r="BL39" s="4">
        <v>16.822580645161292</v>
      </c>
      <c r="BM39" s="4">
        <v>16.161290322580648</v>
      </c>
      <c r="BN39" s="4">
        <v>16.410322580645161</v>
      </c>
      <c r="BO39" s="4">
        <v>16.626451612903224</v>
      </c>
      <c r="BP39" s="4">
        <v>16.597419354838706</v>
      </c>
      <c r="BQ39" s="4">
        <v>18.103548387096772</v>
      </c>
      <c r="BR39" s="4">
        <v>16.98096774193548</v>
      </c>
      <c r="BS39" s="4">
        <v>17.319677419354839</v>
      </c>
      <c r="BT39" s="4">
        <v>17.14</v>
      </c>
      <c r="BU39" s="4">
        <v>16.748387096774191</v>
      </c>
      <c r="BV39" s="4">
        <v>16.27</v>
      </c>
      <c r="BW39" s="4">
        <v>16.467741935483872</v>
      </c>
      <c r="BX39" s="4">
        <v>16.284193548387098</v>
      </c>
      <c r="BY39" s="4">
        <v>18.569032258064514</v>
      </c>
      <c r="BZ39" s="4">
        <v>15.532258064516132</v>
      </c>
      <c r="CA39" s="4">
        <v>14.341290322580649</v>
      </c>
      <c r="CB39" s="4">
        <v>15.761290322580644</v>
      </c>
      <c r="CC39" s="4">
        <v>17.57</v>
      </c>
      <c r="CD39" s="4">
        <v>15.842258064516127</v>
      </c>
      <c r="CE39" s="4">
        <v>16.2</v>
      </c>
      <c r="CF39" s="4">
        <v>17.3</v>
      </c>
      <c r="CG39" s="4">
        <v>17.2</v>
      </c>
      <c r="CH39" s="4">
        <v>17.600000000000001</v>
      </c>
      <c r="CI39" s="4"/>
      <c r="CJ39" s="4">
        <f t="shared" si="35"/>
        <v>16.527377731529658</v>
      </c>
      <c r="CK39" s="4">
        <f t="shared" si="36"/>
        <v>15.77468982630273</v>
      </c>
      <c r="CL39" s="4">
        <f t="shared" si="37"/>
        <v>16.108023041474652</v>
      </c>
      <c r="CN39" s="38"/>
      <c r="CO39" s="38">
        <v>2004</v>
      </c>
      <c r="CP39" s="49">
        <v>13.049999999999999</v>
      </c>
      <c r="CQ39" s="38"/>
      <c r="CR39" s="38">
        <v>1934</v>
      </c>
      <c r="CS39" s="49">
        <v>13.042499999999999</v>
      </c>
      <c r="CT39" s="38"/>
      <c r="CU39" s="38">
        <v>2005</v>
      </c>
      <c r="CV39" s="49">
        <v>14.200000000000001</v>
      </c>
      <c r="CW39" s="38"/>
      <c r="CX39" s="38">
        <v>1955</v>
      </c>
      <c r="CY39" s="49">
        <v>15.2425</v>
      </c>
      <c r="DA39" s="8">
        <v>2006</v>
      </c>
      <c r="DB39" s="8">
        <v>18.2</v>
      </c>
      <c r="DD39" s="8">
        <v>2010</v>
      </c>
      <c r="DE39" s="8">
        <v>18</v>
      </c>
      <c r="DG39" s="8">
        <v>1958</v>
      </c>
      <c r="DH39" s="8">
        <v>16.559999999999999</v>
      </c>
      <c r="DJ39" s="8">
        <v>1989</v>
      </c>
      <c r="DK39" s="8">
        <v>13.7</v>
      </c>
      <c r="DM39" s="8">
        <v>2013</v>
      </c>
      <c r="DN39" s="8">
        <v>11</v>
      </c>
      <c r="DP39" s="8">
        <v>1965</v>
      </c>
      <c r="DQ39" s="8">
        <v>8.2200000000000006</v>
      </c>
      <c r="DS39" s="8">
        <v>1956</v>
      </c>
      <c r="DT39" s="8">
        <v>7.56</v>
      </c>
      <c r="DV39" s="8">
        <v>1970</v>
      </c>
      <c r="DW39" s="8">
        <v>8.83</v>
      </c>
      <c r="DY39" s="8">
        <v>1938</v>
      </c>
      <c r="DZ39" s="8">
        <v>10.89</v>
      </c>
      <c r="EB39" s="8">
        <v>2006</v>
      </c>
      <c r="EC39" s="8">
        <v>13.1</v>
      </c>
      <c r="EE39" s="8">
        <v>2008</v>
      </c>
      <c r="EF39" s="8">
        <v>14.9</v>
      </c>
      <c r="EH39" s="8">
        <v>1973</v>
      </c>
      <c r="EI39" s="8">
        <v>17</v>
      </c>
      <c r="EM39" s="19"/>
    </row>
    <row r="40" spans="1:143">
      <c r="A40" s="1" t="s">
        <v>7</v>
      </c>
      <c r="B40" s="1"/>
      <c r="C40" s="1"/>
      <c r="D40" s="1"/>
      <c r="E40" s="1"/>
      <c r="F40" s="1"/>
      <c r="G40" s="1"/>
      <c r="H40" s="1"/>
      <c r="I40" s="1"/>
      <c r="J40" s="1"/>
      <c r="K40" s="1"/>
      <c r="L40" s="1"/>
      <c r="M40" s="1"/>
      <c r="N40" s="1"/>
      <c r="O40" s="1"/>
      <c r="P40" s="1"/>
      <c r="Q40" s="31">
        <v>12.866666666666669</v>
      </c>
      <c r="R40" s="30">
        <v>12.276666666666669</v>
      </c>
      <c r="S40" s="30">
        <v>12.850000000000001</v>
      </c>
      <c r="T40" s="30">
        <v>12.776666666666669</v>
      </c>
      <c r="U40" s="30">
        <v>12.009999999999998</v>
      </c>
      <c r="V40" s="30">
        <v>12.643333333333333</v>
      </c>
      <c r="W40" s="30">
        <v>12.606666666666667</v>
      </c>
      <c r="X40" s="30">
        <v>14.49</v>
      </c>
      <c r="Y40" s="30">
        <v>12.5</v>
      </c>
      <c r="Z40" s="30">
        <v>13.756666666666669</v>
      </c>
      <c r="AA40" s="30">
        <v>14.516666666666669</v>
      </c>
      <c r="AB40" s="30">
        <v>14.246666666666668</v>
      </c>
      <c r="AC40" s="30">
        <v>13.403333333333332</v>
      </c>
      <c r="AD40" s="30">
        <v>12.106666666666667</v>
      </c>
      <c r="AE40" s="30">
        <v>13.23666666666667</v>
      </c>
      <c r="AF40" s="30">
        <v>14.183333333333334</v>
      </c>
      <c r="AG40" s="30">
        <v>12.436666666666666</v>
      </c>
      <c r="AH40" s="30">
        <v>12.163333333333332</v>
      </c>
      <c r="AI40" s="30">
        <v>13.909999999999998</v>
      </c>
      <c r="AJ40" s="30">
        <v>13.313333333333336</v>
      </c>
      <c r="AK40" s="30">
        <v>13.223333333333333</v>
      </c>
      <c r="AL40" s="30">
        <v>12.843333333333335</v>
      </c>
      <c r="AM40" s="30">
        <v>12.296666666666663</v>
      </c>
      <c r="AN40" s="30">
        <v>13.726666666666668</v>
      </c>
      <c r="AO40" s="30">
        <v>15.746666666666668</v>
      </c>
      <c r="AP40" s="30">
        <v>12.013333333333334</v>
      </c>
      <c r="AQ40" s="30">
        <v>14.246666666666668</v>
      </c>
      <c r="AR40" s="30">
        <v>12.989999999999998</v>
      </c>
      <c r="AS40" s="30">
        <v>12.596666666666668</v>
      </c>
      <c r="AT40" s="30">
        <v>12.843333333333334</v>
      </c>
      <c r="AU40" s="30">
        <v>12.523333333333335</v>
      </c>
      <c r="AV40" s="30">
        <v>12.076666666666664</v>
      </c>
      <c r="AW40" s="30">
        <v>13.806666666666668</v>
      </c>
      <c r="AX40" s="30">
        <v>13.070000000000002</v>
      </c>
      <c r="AY40" s="30">
        <v>13.676666666666666</v>
      </c>
      <c r="AZ40" s="30">
        <v>12.753333333333334</v>
      </c>
      <c r="BA40" s="30">
        <v>13.67</v>
      </c>
      <c r="BB40" s="30">
        <v>14.846666666666669</v>
      </c>
      <c r="BC40" s="30">
        <v>14.133333333333333</v>
      </c>
      <c r="BD40" s="4">
        <v>12.576666666666666</v>
      </c>
      <c r="BE40" s="4">
        <v>13.69</v>
      </c>
      <c r="BF40" s="4">
        <v>14.45666666666666</v>
      </c>
      <c r="BG40" s="4">
        <v>13.706666666666665</v>
      </c>
      <c r="BH40" s="4">
        <v>14.366666666666665</v>
      </c>
      <c r="BI40" s="4">
        <v>12.666666666666663</v>
      </c>
      <c r="BJ40" s="4">
        <v>12.496666666666666</v>
      </c>
      <c r="BK40" s="4">
        <v>14.063333333333333</v>
      </c>
      <c r="BL40" s="4">
        <v>12.26551724137931</v>
      </c>
      <c r="BM40" s="4">
        <v>12.456666666666667</v>
      </c>
      <c r="BN40" s="4">
        <v>13.064000000000002</v>
      </c>
      <c r="BO40" s="4">
        <v>13.511666666666665</v>
      </c>
      <c r="BP40" s="4">
        <v>13.676333333333332</v>
      </c>
      <c r="BQ40" s="4">
        <v>14.483666666666668</v>
      </c>
      <c r="BR40" s="4">
        <v>13.992999999999999</v>
      </c>
      <c r="BS40" s="4">
        <v>15.077</v>
      </c>
      <c r="BT40" s="4">
        <v>15.305666666666665</v>
      </c>
      <c r="BU40" s="4">
        <v>15.94866666666667</v>
      </c>
      <c r="BV40" s="4">
        <v>15.028000000000004</v>
      </c>
      <c r="BW40" s="4">
        <v>13.229666666666667</v>
      </c>
      <c r="BX40" s="4">
        <v>12.763333333333337</v>
      </c>
      <c r="BY40" s="4">
        <v>12.959399999999999</v>
      </c>
      <c r="BZ40" s="4">
        <v>14.999999999999996</v>
      </c>
      <c r="CA40" s="4">
        <v>12.260999999999997</v>
      </c>
      <c r="CB40" s="4">
        <v>13.478666666666665</v>
      </c>
      <c r="CC40" s="4">
        <v>14.262333333333332</v>
      </c>
      <c r="CD40" s="4">
        <v>13.292233333333332</v>
      </c>
      <c r="CE40" s="4">
        <v>13.1</v>
      </c>
      <c r="CF40" s="4">
        <v>15.5</v>
      </c>
      <c r="CG40" s="4">
        <v>14.5</v>
      </c>
      <c r="CH40" s="4">
        <v>15.4</v>
      </c>
      <c r="CI40" s="4"/>
      <c r="CJ40" s="4">
        <f t="shared" si="35"/>
        <v>13.825166147571377</v>
      </c>
      <c r="CK40" s="4">
        <f t="shared" si="36"/>
        <v>13.214786324786331</v>
      </c>
      <c r="CL40" s="4">
        <f t="shared" si="37"/>
        <v>13.485097389162563</v>
      </c>
      <c r="CN40" s="38"/>
      <c r="CO40" s="38">
        <v>1974</v>
      </c>
      <c r="CP40" s="49">
        <v>13.024999999999999</v>
      </c>
      <c r="CQ40" s="38"/>
      <c r="CR40" s="38">
        <v>1985</v>
      </c>
      <c r="CS40" s="49">
        <v>13.033333333333331</v>
      </c>
      <c r="CT40" s="38"/>
      <c r="CU40" s="38">
        <v>1933</v>
      </c>
      <c r="CV40" s="49">
        <v>14.168333333333335</v>
      </c>
      <c r="CW40" s="38"/>
      <c r="CX40" s="38">
        <v>2001</v>
      </c>
      <c r="CY40" s="49">
        <v>15.200000000000001</v>
      </c>
      <c r="DA40" s="8">
        <v>2009</v>
      </c>
      <c r="DB40" s="8">
        <v>18.2</v>
      </c>
      <c r="DD40" s="8">
        <v>1991</v>
      </c>
      <c r="DE40" s="8">
        <v>17.899999999999999</v>
      </c>
      <c r="DG40" s="8">
        <v>1967</v>
      </c>
      <c r="DH40" s="8">
        <v>16.559999999999999</v>
      </c>
      <c r="DJ40" s="8">
        <v>1999</v>
      </c>
      <c r="DK40" s="8">
        <v>13.7</v>
      </c>
      <c r="DM40" s="8">
        <v>1982</v>
      </c>
      <c r="DN40" s="8">
        <v>10.9</v>
      </c>
      <c r="DP40" s="8">
        <v>1986</v>
      </c>
      <c r="DQ40" s="8">
        <v>8.1999999999999993</v>
      </c>
      <c r="DS40" s="8">
        <v>2015</v>
      </c>
      <c r="DT40" s="8">
        <v>7.5</v>
      </c>
      <c r="DV40" s="8">
        <v>1999</v>
      </c>
      <c r="DW40" s="8">
        <v>8.8000000000000007</v>
      </c>
      <c r="DY40" s="8">
        <v>1940</v>
      </c>
      <c r="DZ40" s="8">
        <v>10.89</v>
      </c>
      <c r="EB40" s="8">
        <v>2012</v>
      </c>
      <c r="EC40" s="8">
        <v>13.1</v>
      </c>
      <c r="EE40" s="8">
        <v>2009</v>
      </c>
      <c r="EF40" s="8">
        <v>14.9</v>
      </c>
      <c r="EH40" s="8">
        <v>1959</v>
      </c>
      <c r="EI40" s="8">
        <v>16.940000000000001</v>
      </c>
      <c r="EM40" s="19"/>
    </row>
    <row r="41" spans="1:143">
      <c r="A41" s="1" t="s">
        <v>8</v>
      </c>
      <c r="B41" s="1"/>
      <c r="C41" s="1"/>
      <c r="D41" s="1"/>
      <c r="E41" s="1"/>
      <c r="F41" s="1"/>
      <c r="G41" s="1"/>
      <c r="H41" s="1"/>
      <c r="I41" s="1"/>
      <c r="J41" s="1"/>
      <c r="K41" s="1"/>
      <c r="L41" s="1"/>
      <c r="M41" s="1"/>
      <c r="N41" s="1"/>
      <c r="O41" s="1"/>
      <c r="P41" s="1"/>
      <c r="Q41" s="31">
        <v>12.380645161290325</v>
      </c>
      <c r="R41" s="30">
        <v>12.72258064516129</v>
      </c>
      <c r="S41" s="30">
        <v>13.822580645161288</v>
      </c>
      <c r="T41" s="30">
        <v>12.725806451612906</v>
      </c>
      <c r="U41" s="30">
        <v>12.912903225806453</v>
      </c>
      <c r="V41" s="30">
        <v>12.458064516129031</v>
      </c>
      <c r="W41" s="30">
        <v>12.532258064516125</v>
      </c>
      <c r="X41" s="30">
        <v>12.270967741935479</v>
      </c>
      <c r="Y41" s="30">
        <v>11.258064516129032</v>
      </c>
      <c r="Z41" s="30">
        <v>12.477419354838712</v>
      </c>
      <c r="AA41" s="30">
        <v>12.445161290322577</v>
      </c>
      <c r="AB41" s="30">
        <v>11.754838709677422</v>
      </c>
      <c r="AC41" s="30">
        <v>13.425806451612909</v>
      </c>
      <c r="AD41" s="30">
        <v>13.267741935483871</v>
      </c>
      <c r="AE41" s="30">
        <v>12.50322580645161</v>
      </c>
      <c r="AF41" s="30">
        <v>13.167741935483869</v>
      </c>
      <c r="AG41" s="30">
        <v>11.467741935483875</v>
      </c>
      <c r="AH41" s="30">
        <v>13.303225806451612</v>
      </c>
      <c r="AI41" s="30">
        <v>11.467741935483868</v>
      </c>
      <c r="AJ41" s="30">
        <v>11.709677419354836</v>
      </c>
      <c r="AK41" s="30">
        <v>12.070967741935483</v>
      </c>
      <c r="AL41" s="30">
        <v>12.216129032258062</v>
      </c>
      <c r="AM41" s="30">
        <v>12.41935483870968</v>
      </c>
      <c r="AN41" s="30">
        <v>13.974193548387095</v>
      </c>
      <c r="AO41" s="30">
        <v>12.445161290322583</v>
      </c>
      <c r="AP41" s="30">
        <v>12.474193548387099</v>
      </c>
      <c r="AQ41" s="30">
        <v>12.17741935483871</v>
      </c>
      <c r="AR41" s="30">
        <v>12.516129032258064</v>
      </c>
      <c r="AS41" s="30">
        <v>13.322580645161286</v>
      </c>
      <c r="AT41" s="30">
        <v>12.454838709677416</v>
      </c>
      <c r="AU41" s="30">
        <v>12.3258064516129</v>
      </c>
      <c r="AV41" s="30">
        <v>13.061290322580644</v>
      </c>
      <c r="AW41" s="30">
        <v>13.103225806451611</v>
      </c>
      <c r="AX41" s="30">
        <v>12.677419354838712</v>
      </c>
      <c r="AY41" s="30">
        <v>13.138709677419353</v>
      </c>
      <c r="AZ41" s="30">
        <v>12.619354838709677</v>
      </c>
      <c r="BA41" s="30">
        <v>12.325806451612907</v>
      </c>
      <c r="BB41" s="30">
        <v>13.438709677419352</v>
      </c>
      <c r="BC41" s="30">
        <v>13.57741935483871</v>
      </c>
      <c r="BD41" s="4">
        <v>12.106451612903227</v>
      </c>
      <c r="BE41" s="4">
        <v>12.538709677419357</v>
      </c>
      <c r="BF41" s="4">
        <v>13.580645161290322</v>
      </c>
      <c r="BG41" s="4">
        <v>12.216129032258062</v>
      </c>
      <c r="BH41" s="4">
        <v>13.203225806451613</v>
      </c>
      <c r="BI41" s="4">
        <v>12.529032258064516</v>
      </c>
      <c r="BJ41" s="4">
        <v>12.809677419354841</v>
      </c>
      <c r="BK41" s="4">
        <v>13.629032258064514</v>
      </c>
      <c r="BL41" s="4">
        <v>12.38387096774194</v>
      </c>
      <c r="BM41" s="4">
        <v>11.825806451612902</v>
      </c>
      <c r="BN41" s="4">
        <v>11.557419354838707</v>
      </c>
      <c r="BO41" s="4">
        <v>13.035483870967742</v>
      </c>
      <c r="BP41" s="4">
        <v>14.259032258064517</v>
      </c>
      <c r="BQ41" s="4">
        <v>13.561612903225804</v>
      </c>
      <c r="BR41" s="4">
        <v>14.334193548387093</v>
      </c>
      <c r="BS41" s="4">
        <v>12.272580645161286</v>
      </c>
      <c r="BT41" s="4">
        <v>13.408387096774193</v>
      </c>
      <c r="BU41" s="4">
        <v>13.005935483870966</v>
      </c>
      <c r="BV41" s="4">
        <v>12.654193548387095</v>
      </c>
      <c r="BW41" s="4">
        <v>14.099677419354842</v>
      </c>
      <c r="BX41" s="4">
        <v>13.909032258064515</v>
      </c>
      <c r="BY41" s="4">
        <v>12.62383870967742</v>
      </c>
      <c r="BZ41" s="4">
        <v>13.238064516129032</v>
      </c>
      <c r="CA41" s="4">
        <v>12.429032258064515</v>
      </c>
      <c r="CB41" s="4">
        <v>13.016129032258064</v>
      </c>
      <c r="CC41" s="4">
        <v>13.119354838709675</v>
      </c>
      <c r="CD41" s="4">
        <v>13.4</v>
      </c>
      <c r="CE41" s="4">
        <v>14.9</v>
      </c>
      <c r="CF41" s="4">
        <v>13.1</v>
      </c>
      <c r="CG41" s="4">
        <v>13.2</v>
      </c>
      <c r="CH41" s="4">
        <v>14.1</v>
      </c>
      <c r="CI41" s="4"/>
      <c r="CJ41" s="4">
        <f t="shared" si="35"/>
        <v>13.098275754422479</v>
      </c>
      <c r="CK41" s="4">
        <f t="shared" si="36"/>
        <v>12.625971877584782</v>
      </c>
      <c r="CL41" s="4">
        <f t="shared" si="37"/>
        <v>12.835135023041474</v>
      </c>
      <c r="CN41" s="38"/>
      <c r="CO41" s="38">
        <v>1965</v>
      </c>
      <c r="CP41" s="49">
        <v>12.999166666666666</v>
      </c>
      <c r="CQ41" s="38"/>
      <c r="CR41" s="38">
        <v>1957</v>
      </c>
      <c r="CS41" s="49">
        <v>13.029166666666669</v>
      </c>
      <c r="CT41" s="38"/>
      <c r="CU41" s="38">
        <v>2006</v>
      </c>
      <c r="CV41" s="49">
        <v>14.100000000000001</v>
      </c>
      <c r="CW41" s="38"/>
      <c r="CX41" s="38">
        <v>1979</v>
      </c>
      <c r="CY41" s="49">
        <v>15.1875</v>
      </c>
      <c r="DA41" s="8">
        <v>2013</v>
      </c>
      <c r="DB41" s="8">
        <v>18.149999999999999</v>
      </c>
      <c r="DD41" s="8">
        <v>1967</v>
      </c>
      <c r="DE41" s="8">
        <v>17.89</v>
      </c>
      <c r="DG41" s="8">
        <v>1977</v>
      </c>
      <c r="DH41" s="8">
        <v>16.5</v>
      </c>
      <c r="DJ41" s="8">
        <v>1939</v>
      </c>
      <c r="DK41" s="8">
        <v>13.67</v>
      </c>
      <c r="DM41" s="8">
        <v>1939</v>
      </c>
      <c r="DN41" s="8">
        <v>10.89</v>
      </c>
      <c r="DP41" s="8">
        <v>1968</v>
      </c>
      <c r="DQ41" s="8">
        <v>8.11</v>
      </c>
      <c r="DS41" s="8">
        <v>2014</v>
      </c>
      <c r="DT41" s="8">
        <v>7.5</v>
      </c>
      <c r="DV41" s="8">
        <v>2000</v>
      </c>
      <c r="DW41" s="8">
        <v>8.8000000000000007</v>
      </c>
      <c r="DY41" s="8">
        <v>1951</v>
      </c>
      <c r="DZ41" s="8">
        <v>10.89</v>
      </c>
      <c r="EB41" s="8">
        <v>1938</v>
      </c>
      <c r="EC41" s="8">
        <v>13</v>
      </c>
      <c r="EE41" s="8">
        <v>2015</v>
      </c>
      <c r="EF41" s="8">
        <v>14.9</v>
      </c>
      <c r="EH41" s="8">
        <v>1979</v>
      </c>
      <c r="EI41" s="8">
        <v>16.899999999999999</v>
      </c>
      <c r="EM41" s="19"/>
    </row>
    <row r="42" spans="1:143">
      <c r="A42" s="1" t="s">
        <v>9</v>
      </c>
      <c r="B42" s="1"/>
      <c r="C42" s="1"/>
      <c r="D42" s="1"/>
      <c r="E42" s="1"/>
      <c r="F42" s="1"/>
      <c r="G42" s="1"/>
      <c r="H42" s="1"/>
      <c r="I42" s="1"/>
      <c r="J42" s="1"/>
      <c r="K42" s="1"/>
      <c r="L42" s="1"/>
      <c r="M42" s="1"/>
      <c r="N42" s="1"/>
      <c r="O42" s="1"/>
      <c r="P42" s="1"/>
      <c r="Q42" s="31">
        <v>13.361290322580647</v>
      </c>
      <c r="R42" s="30">
        <v>13.425806451612903</v>
      </c>
      <c r="S42" s="30">
        <v>13.606451612903223</v>
      </c>
      <c r="T42" s="30">
        <v>12.570967741935489</v>
      </c>
      <c r="U42" s="30">
        <v>12.241935483870968</v>
      </c>
      <c r="V42" s="30">
        <v>13.390322580645163</v>
      </c>
      <c r="W42" s="30">
        <v>13.861290322580645</v>
      </c>
      <c r="X42" s="30">
        <v>13.377419354838706</v>
      </c>
      <c r="Y42" s="30">
        <v>13.948387096774191</v>
      </c>
      <c r="Z42" s="30">
        <v>13.49677419354839</v>
      </c>
      <c r="AA42" s="30">
        <v>14.190322580645164</v>
      </c>
      <c r="AB42" s="30">
        <v>14.14516129032258</v>
      </c>
      <c r="AC42" s="30">
        <v>14.125806451612902</v>
      </c>
      <c r="AD42" s="30">
        <v>12.712903225806452</v>
      </c>
      <c r="AE42" s="30">
        <v>13.322580645161292</v>
      </c>
      <c r="AF42" s="30">
        <v>14.041935483870969</v>
      </c>
      <c r="AG42" s="30">
        <v>12.916129032258066</v>
      </c>
      <c r="AH42" s="30">
        <v>14.461290322580648</v>
      </c>
      <c r="AI42" s="30">
        <v>12.987096774193549</v>
      </c>
      <c r="AJ42" s="30">
        <v>13.061290322580644</v>
      </c>
      <c r="AK42" s="30">
        <v>14.619354838709677</v>
      </c>
      <c r="AL42" s="30">
        <v>14.016129032258064</v>
      </c>
      <c r="AM42" s="30">
        <v>14.325806451612904</v>
      </c>
      <c r="AN42" s="30">
        <v>13.916129032258066</v>
      </c>
      <c r="AO42" s="30">
        <v>14.522580645161289</v>
      </c>
      <c r="AP42" s="30">
        <v>12.748387096774195</v>
      </c>
      <c r="AQ42" s="30">
        <v>13.506451612903227</v>
      </c>
      <c r="AR42" s="30">
        <v>12.696774193548386</v>
      </c>
      <c r="AS42" s="30">
        <v>13.980645161290322</v>
      </c>
      <c r="AT42" s="30">
        <v>13.270967741935484</v>
      </c>
      <c r="AU42" s="30">
        <v>12.906451612903229</v>
      </c>
      <c r="AV42" s="30">
        <v>14.793548387096772</v>
      </c>
      <c r="AW42" s="30">
        <v>12.919354838709681</v>
      </c>
      <c r="AX42" s="30">
        <v>14.606666666666664</v>
      </c>
      <c r="AY42" s="30">
        <v>12.32258064516129</v>
      </c>
      <c r="AZ42" s="30">
        <v>15.577419354838709</v>
      </c>
      <c r="BA42" s="30">
        <v>14.354838709677416</v>
      </c>
      <c r="BB42" s="30">
        <v>14.864516129032257</v>
      </c>
      <c r="BC42" s="30">
        <v>14.09</v>
      </c>
      <c r="BD42" s="4">
        <v>11.667741935483869</v>
      </c>
      <c r="BE42" s="4">
        <v>15.038709677419357</v>
      </c>
      <c r="BF42" s="4">
        <v>14.203225806451607</v>
      </c>
      <c r="BG42" s="4">
        <v>13.838709677419354</v>
      </c>
      <c r="BH42" s="4">
        <v>13.677419354838712</v>
      </c>
      <c r="BI42" s="4">
        <v>14.803225806451611</v>
      </c>
      <c r="BJ42" s="4">
        <v>12.825806451612904</v>
      </c>
      <c r="BK42" s="4">
        <v>13.361290322580645</v>
      </c>
      <c r="BL42" s="4">
        <v>15.025806451612903</v>
      </c>
      <c r="BM42" s="4">
        <v>13.283870967741935</v>
      </c>
      <c r="BN42" s="4">
        <v>13.286129032258064</v>
      </c>
      <c r="BO42" s="4">
        <v>14.011290322580644</v>
      </c>
      <c r="BP42" s="4">
        <v>13.268064516129032</v>
      </c>
      <c r="BQ42" s="4">
        <v>14.170000000000003</v>
      </c>
      <c r="BR42" s="4">
        <v>13.961935483870969</v>
      </c>
      <c r="BS42" s="4">
        <v>15.232903225806449</v>
      </c>
      <c r="BT42" s="4">
        <v>15.089677419354841</v>
      </c>
      <c r="BU42" s="4">
        <v>13.980322580645161</v>
      </c>
      <c r="BV42" s="4">
        <v>13.02</v>
      </c>
      <c r="BW42" s="4">
        <v>15.764838709677418</v>
      </c>
      <c r="BX42" s="4">
        <v>14.175806451612905</v>
      </c>
      <c r="BY42" s="4">
        <v>14.890322580645163</v>
      </c>
      <c r="BZ42" s="4">
        <v>13.479032258064517</v>
      </c>
      <c r="CA42" s="4">
        <v>16.006774193548388</v>
      </c>
      <c r="CB42" s="4">
        <v>14.582258064516127</v>
      </c>
      <c r="CC42" s="4">
        <v>14.637419354838705</v>
      </c>
      <c r="CD42" s="4">
        <v>14.3</v>
      </c>
      <c r="CE42" s="4">
        <v>15.4</v>
      </c>
      <c r="CF42" s="4">
        <v>14.1</v>
      </c>
      <c r="CG42" s="4">
        <v>14.1</v>
      </c>
      <c r="CH42" s="4">
        <v>13.6</v>
      </c>
      <c r="CI42" s="4"/>
      <c r="CJ42" s="4">
        <f t="shared" si="35"/>
        <v>14.154276795005204</v>
      </c>
      <c r="CK42" s="4">
        <f t="shared" si="36"/>
        <v>13.673942652329751</v>
      </c>
      <c r="CL42" s="4">
        <f t="shared" si="37"/>
        <v>13.886662058371735</v>
      </c>
      <c r="CN42" s="38"/>
      <c r="CO42" s="38">
        <v>1955</v>
      </c>
      <c r="CP42" s="49">
        <v>12.976666666666667</v>
      </c>
      <c r="CQ42" s="38"/>
      <c r="CR42" s="38">
        <v>1968</v>
      </c>
      <c r="CS42" s="49">
        <v>13.024166666666668</v>
      </c>
      <c r="CT42" s="38"/>
      <c r="CU42" s="38">
        <v>1987</v>
      </c>
      <c r="CV42" s="49">
        <v>14.099999999999996</v>
      </c>
      <c r="CW42" s="38"/>
      <c r="CX42" s="38">
        <v>1986</v>
      </c>
      <c r="CY42" s="49">
        <v>15.125</v>
      </c>
      <c r="DA42" s="8">
        <v>1968</v>
      </c>
      <c r="DB42" s="8">
        <v>18.11</v>
      </c>
      <c r="DD42" s="8">
        <v>1979</v>
      </c>
      <c r="DE42" s="8">
        <v>17.8</v>
      </c>
      <c r="DG42" s="8">
        <v>1995</v>
      </c>
      <c r="DH42" s="8">
        <v>16.5</v>
      </c>
      <c r="DJ42" s="8">
        <v>1966</v>
      </c>
      <c r="DK42" s="8">
        <v>13.67</v>
      </c>
      <c r="DM42" s="8">
        <v>1941</v>
      </c>
      <c r="DN42" s="8">
        <v>10.78</v>
      </c>
      <c r="DP42" s="8">
        <v>1983</v>
      </c>
      <c r="DQ42" s="8">
        <v>8.1</v>
      </c>
      <c r="DS42" s="8">
        <v>1981</v>
      </c>
      <c r="DT42" s="8">
        <v>7.5</v>
      </c>
      <c r="DV42" s="8">
        <v>1940</v>
      </c>
      <c r="DW42" s="8">
        <v>8.7799999999999994</v>
      </c>
      <c r="DY42" s="8">
        <v>1952</v>
      </c>
      <c r="DZ42" s="8">
        <v>10.89</v>
      </c>
      <c r="EB42" s="8">
        <v>1975</v>
      </c>
      <c r="EC42" s="8">
        <v>13</v>
      </c>
      <c r="EE42" s="8">
        <v>1958</v>
      </c>
      <c r="EF42" s="8">
        <v>14.89</v>
      </c>
      <c r="EH42" s="8">
        <v>1998</v>
      </c>
      <c r="EI42" s="8">
        <v>16.899999999999999</v>
      </c>
      <c r="EM42" s="19"/>
    </row>
    <row r="43" spans="1:143">
      <c r="A43" s="1" t="s">
        <v>10</v>
      </c>
      <c r="B43" s="1"/>
      <c r="C43" s="1"/>
      <c r="D43" s="1"/>
      <c r="E43" s="1"/>
      <c r="F43" s="1"/>
      <c r="G43" s="1"/>
      <c r="H43" s="1"/>
      <c r="I43" s="1"/>
      <c r="J43" s="1"/>
      <c r="K43" s="1"/>
      <c r="L43" s="1"/>
      <c r="M43" s="1"/>
      <c r="N43" s="1"/>
      <c r="O43" s="1"/>
      <c r="P43" s="1"/>
      <c r="Q43" s="31">
        <v>16.089999999999996</v>
      </c>
      <c r="R43" s="30">
        <v>15.806666666666667</v>
      </c>
      <c r="S43" s="30">
        <v>15.243333333333334</v>
      </c>
      <c r="T43" s="30">
        <v>15.513333333333334</v>
      </c>
      <c r="U43" s="30">
        <v>17.010000000000002</v>
      </c>
      <c r="V43" s="30">
        <v>16.490000000000002</v>
      </c>
      <c r="W43" s="30">
        <v>16.056666666666676</v>
      </c>
      <c r="X43" s="30">
        <v>15.533333333333335</v>
      </c>
      <c r="Y43" s="30">
        <v>16.743333333333332</v>
      </c>
      <c r="Z43" s="30">
        <v>16.416666666666668</v>
      </c>
      <c r="AA43" s="30">
        <v>15.706666666666667</v>
      </c>
      <c r="AB43" s="30">
        <v>15.846666666666666</v>
      </c>
      <c r="AC43" s="30">
        <v>16.43333333333333</v>
      </c>
      <c r="AD43" s="30">
        <v>15.09</v>
      </c>
      <c r="AE43" s="30">
        <v>14.680000000000003</v>
      </c>
      <c r="AF43" s="30">
        <v>15.706666666666667</v>
      </c>
      <c r="AG43" s="30">
        <v>15.156666666666665</v>
      </c>
      <c r="AH43" s="30">
        <v>15.796666666666669</v>
      </c>
      <c r="AI43" s="30">
        <v>16.503333333333337</v>
      </c>
      <c r="AJ43" s="30">
        <v>14.623333333333335</v>
      </c>
      <c r="AK43" s="30">
        <v>14.426666666666661</v>
      </c>
      <c r="AL43" s="30">
        <v>15.316666666666665</v>
      </c>
      <c r="AM43" s="30">
        <v>16.673333333333332</v>
      </c>
      <c r="AN43" s="30">
        <v>16.143333333333331</v>
      </c>
      <c r="AO43" s="30">
        <v>16.683333333333334</v>
      </c>
      <c r="AP43" s="30">
        <v>18.04</v>
      </c>
      <c r="AQ43" s="30">
        <v>16.286666666666665</v>
      </c>
      <c r="AR43" s="30">
        <v>15.863333333333335</v>
      </c>
      <c r="AS43" s="30">
        <v>16.516666666666666</v>
      </c>
      <c r="AT43" s="30">
        <v>13.866666666666667</v>
      </c>
      <c r="AU43" s="30">
        <v>13.753333333333332</v>
      </c>
      <c r="AV43" s="30">
        <v>15.409999999999998</v>
      </c>
      <c r="AW43" s="30">
        <v>16.260000000000002</v>
      </c>
      <c r="AX43" s="30">
        <v>17.313333333333336</v>
      </c>
      <c r="AY43" s="30">
        <v>16.309999999999999</v>
      </c>
      <c r="AZ43" s="30">
        <v>15.569999999999999</v>
      </c>
      <c r="BA43" s="30">
        <v>15.823333333333332</v>
      </c>
      <c r="BB43" s="30">
        <v>15.663333333333332</v>
      </c>
      <c r="BC43" s="30">
        <v>15.770000000000001</v>
      </c>
      <c r="BD43" s="4">
        <v>14.944827586206891</v>
      </c>
      <c r="BE43" s="4">
        <v>16.443333333333332</v>
      </c>
      <c r="BF43" s="4">
        <v>18.566666666666663</v>
      </c>
      <c r="BG43" s="4">
        <v>15.953333333333337</v>
      </c>
      <c r="BH43" s="4">
        <v>15.403333333333336</v>
      </c>
      <c r="BI43" s="4">
        <v>16.066666666666663</v>
      </c>
      <c r="BJ43" s="4">
        <v>13.44</v>
      </c>
      <c r="BK43" s="4">
        <v>14.080000000000004</v>
      </c>
      <c r="BL43" s="4">
        <v>14.860000000000001</v>
      </c>
      <c r="BM43" s="4">
        <v>15.623333333333338</v>
      </c>
      <c r="BN43" s="4">
        <v>17.216333333333335</v>
      </c>
      <c r="BO43" s="4">
        <v>13.727666666666664</v>
      </c>
      <c r="BP43" s="4">
        <v>17.363333333333333</v>
      </c>
      <c r="BQ43" s="4">
        <v>17.123666666666672</v>
      </c>
      <c r="BR43" s="4">
        <v>15.847666666666667</v>
      </c>
      <c r="BS43" s="4">
        <v>17.489333333333335</v>
      </c>
      <c r="BT43" s="4">
        <v>17.603999999999999</v>
      </c>
      <c r="BU43" s="4">
        <v>16.119333333333334</v>
      </c>
      <c r="BV43" s="4">
        <v>15.616933333333332</v>
      </c>
      <c r="BW43" s="4">
        <v>17.271666666666668</v>
      </c>
      <c r="BX43" s="4">
        <v>18.117333333333328</v>
      </c>
      <c r="BY43" s="4">
        <v>16.806333333333331</v>
      </c>
      <c r="BZ43" s="4">
        <v>16.56666666666667</v>
      </c>
      <c r="CA43" s="4">
        <v>16.609333333333336</v>
      </c>
      <c r="CB43" s="4">
        <v>16.681333333333335</v>
      </c>
      <c r="CC43" s="4">
        <v>16.098666666666666</v>
      </c>
      <c r="CD43" s="4">
        <v>16.399999999999999</v>
      </c>
      <c r="CE43" s="4">
        <v>16.8</v>
      </c>
      <c r="CF43" s="4">
        <v>16.5</v>
      </c>
      <c r="CG43" s="4">
        <v>14.7</v>
      </c>
      <c r="CH43" s="4">
        <v>16.100000000000001</v>
      </c>
      <c r="CI43" s="4"/>
      <c r="CJ43" s="4">
        <f t="shared" si="35"/>
        <v>16.19809981460882</v>
      </c>
      <c r="CK43" s="4">
        <f t="shared" si="36"/>
        <v>15.849658119658125</v>
      </c>
      <c r="CL43" s="4">
        <f t="shared" si="37"/>
        <v>16.003968013136294</v>
      </c>
      <c r="CN43" s="38"/>
      <c r="CO43" s="38">
        <v>1963</v>
      </c>
      <c r="CP43" s="49">
        <v>12.976666666666667</v>
      </c>
      <c r="CQ43" s="38"/>
      <c r="CR43" s="38">
        <v>1987</v>
      </c>
      <c r="CS43" s="49">
        <v>12.999999999999998</v>
      </c>
      <c r="CT43" s="38"/>
      <c r="CU43" s="38">
        <v>1939</v>
      </c>
      <c r="CV43" s="49">
        <v>14.091666666666667</v>
      </c>
      <c r="CW43" s="38"/>
      <c r="CX43" s="38">
        <v>2009</v>
      </c>
      <c r="CY43" s="49">
        <v>15.125</v>
      </c>
      <c r="DA43" s="8">
        <v>1971</v>
      </c>
      <c r="DB43" s="8">
        <v>18.100000000000001</v>
      </c>
      <c r="DD43" s="8">
        <v>1986</v>
      </c>
      <c r="DE43" s="8">
        <v>17.8</v>
      </c>
      <c r="DG43" s="8">
        <v>2013</v>
      </c>
      <c r="DH43" s="8">
        <v>16.5</v>
      </c>
      <c r="DJ43" s="8">
        <v>1944</v>
      </c>
      <c r="DK43" s="8">
        <v>13.61</v>
      </c>
      <c r="DM43" s="8">
        <v>1954</v>
      </c>
      <c r="DN43" s="8">
        <v>10.78</v>
      </c>
      <c r="DP43" s="8">
        <v>1997</v>
      </c>
      <c r="DQ43" s="8">
        <v>8.1</v>
      </c>
      <c r="DS43" s="8">
        <v>1977</v>
      </c>
      <c r="DT43" s="8">
        <v>7.5</v>
      </c>
      <c r="DV43" s="8">
        <v>1953</v>
      </c>
      <c r="DW43" s="8">
        <v>8.7799999999999994</v>
      </c>
      <c r="DY43" s="8">
        <v>1985</v>
      </c>
      <c r="DZ43" s="8">
        <v>10.8</v>
      </c>
      <c r="EB43" s="8">
        <v>1984</v>
      </c>
      <c r="EC43" s="8">
        <v>13</v>
      </c>
      <c r="EE43" s="8">
        <v>1962</v>
      </c>
      <c r="EF43" s="8">
        <v>14.89</v>
      </c>
      <c r="EH43" s="8">
        <v>1967</v>
      </c>
      <c r="EI43" s="8">
        <v>16.89</v>
      </c>
      <c r="EM43" s="19"/>
    </row>
    <row r="44" spans="1:143">
      <c r="A44" s="1" t="s">
        <v>11</v>
      </c>
      <c r="B44" s="1"/>
      <c r="C44" s="1"/>
      <c r="D44" s="1"/>
      <c r="E44" s="1"/>
      <c r="F44" s="1"/>
      <c r="G44" s="1"/>
      <c r="H44" s="1"/>
      <c r="I44" s="1"/>
      <c r="J44" s="1"/>
      <c r="K44" s="1"/>
      <c r="L44" s="1"/>
      <c r="M44" s="1"/>
      <c r="N44" s="1"/>
      <c r="O44" s="1"/>
      <c r="P44" s="1"/>
      <c r="Q44" s="31">
        <v>16.890322580645165</v>
      </c>
      <c r="R44" s="30">
        <v>16.890322580645158</v>
      </c>
      <c r="S44" s="30">
        <v>19.583870967741937</v>
      </c>
      <c r="T44" s="30">
        <v>17.448387096774198</v>
      </c>
      <c r="U44" s="30">
        <v>17.251612903225805</v>
      </c>
      <c r="V44" s="30">
        <v>18.296774193548384</v>
      </c>
      <c r="W44" s="30">
        <v>16.974193548387099</v>
      </c>
      <c r="X44" s="30">
        <v>18.258064516129032</v>
      </c>
      <c r="Y44" s="30">
        <v>18.500000000000004</v>
      </c>
      <c r="Z44" s="30">
        <v>17.516129032258064</v>
      </c>
      <c r="AA44" s="30">
        <v>17.083870967741941</v>
      </c>
      <c r="AB44" s="30">
        <v>18.903225806451612</v>
      </c>
      <c r="AC44" s="30">
        <v>16.248387096774191</v>
      </c>
      <c r="AD44" s="30">
        <v>18.687096774193552</v>
      </c>
      <c r="AE44" s="30">
        <v>20.941935483870971</v>
      </c>
      <c r="AF44" s="30">
        <v>19.329032258064515</v>
      </c>
      <c r="AG44" s="30">
        <v>18.993548387096769</v>
      </c>
      <c r="AH44" s="30">
        <v>17.92903225806452</v>
      </c>
      <c r="AI44" s="30">
        <v>17.519354838709681</v>
      </c>
      <c r="AJ44" s="30">
        <v>18.35483870967742</v>
      </c>
      <c r="AK44" s="30">
        <v>19.487096774193549</v>
      </c>
      <c r="AL44" s="30">
        <v>17.341935483870966</v>
      </c>
      <c r="AM44" s="30">
        <v>17.567741935483873</v>
      </c>
      <c r="AN44" s="30">
        <v>18.62903225806452</v>
      </c>
      <c r="AO44" s="30">
        <v>17.554838709677419</v>
      </c>
      <c r="AP44" s="30">
        <v>18.880645161290317</v>
      </c>
      <c r="AQ44" s="30">
        <v>19.816129032258068</v>
      </c>
      <c r="AR44" s="30">
        <v>17.4258064516129</v>
      </c>
      <c r="AS44" s="30">
        <v>17.951612903225811</v>
      </c>
      <c r="AT44" s="30">
        <v>16.548387096774196</v>
      </c>
      <c r="AU44" s="30">
        <v>17.422580645161286</v>
      </c>
      <c r="AV44" s="30">
        <v>17.06774193548387</v>
      </c>
      <c r="AW44" s="30">
        <v>17.706451612903226</v>
      </c>
      <c r="AX44" s="30">
        <v>19.677419354838705</v>
      </c>
      <c r="AY44" s="30">
        <v>18.0741935483871</v>
      </c>
      <c r="AZ44" s="30">
        <v>16.848387096774193</v>
      </c>
      <c r="BA44" s="30">
        <v>17.948387096774194</v>
      </c>
      <c r="BB44" s="30">
        <v>19.219354838709677</v>
      </c>
      <c r="BC44" s="30">
        <v>16.590322580645164</v>
      </c>
      <c r="BD44" s="4">
        <v>17.825806451612905</v>
      </c>
      <c r="BE44" s="4">
        <v>17.467741935483868</v>
      </c>
      <c r="BF44" s="4">
        <v>19.325806451612909</v>
      </c>
      <c r="BG44" s="4">
        <v>19.806451612903224</v>
      </c>
      <c r="BH44" s="4">
        <v>19.43870967741935</v>
      </c>
      <c r="BI44" s="4">
        <v>17.945161290322577</v>
      </c>
      <c r="BJ44" s="4">
        <v>15.532258064516123</v>
      </c>
      <c r="BK44" s="4">
        <v>19.367741935483874</v>
      </c>
      <c r="BL44" s="4">
        <v>17.441935483870974</v>
      </c>
      <c r="BM44" s="4">
        <v>16.316129032258068</v>
      </c>
      <c r="BN44" s="4">
        <v>18.773870967741932</v>
      </c>
      <c r="BO44" s="4">
        <v>19.142258064516131</v>
      </c>
      <c r="BP44" s="4">
        <v>18.144838709677423</v>
      </c>
      <c r="BQ44" s="4">
        <v>19.06032258064516</v>
      </c>
      <c r="BR44" s="4">
        <v>18.81451612903226</v>
      </c>
      <c r="BS44" s="4">
        <v>19.039677419354831</v>
      </c>
      <c r="BT44" s="4">
        <v>18.403870967741934</v>
      </c>
      <c r="BU44" s="4">
        <v>17.222258064516129</v>
      </c>
      <c r="BV44" s="4">
        <v>17.234838709677422</v>
      </c>
      <c r="BW44" s="4">
        <v>17.930645161290322</v>
      </c>
      <c r="BX44" s="4">
        <v>18.126129032258063</v>
      </c>
      <c r="BY44" s="4">
        <v>18.169677419354837</v>
      </c>
      <c r="BZ44" s="4">
        <v>18.540645161290318</v>
      </c>
      <c r="CA44" s="4">
        <v>16.902903225806451</v>
      </c>
      <c r="CB44" s="4">
        <v>17.588709677419356</v>
      </c>
      <c r="CC44" s="4">
        <v>17.557741935483868</v>
      </c>
      <c r="CD44" s="4">
        <v>18.7</v>
      </c>
      <c r="CE44" s="4">
        <v>19.600000000000001</v>
      </c>
      <c r="CF44" s="4">
        <v>19.100000000000001</v>
      </c>
      <c r="CG44" s="4">
        <v>19.399999999999999</v>
      </c>
      <c r="CH44" s="4">
        <v>19.3</v>
      </c>
      <c r="CI44" s="4"/>
      <c r="CJ44" s="4">
        <f t="shared" si="35"/>
        <v>18.297440166493239</v>
      </c>
      <c r="CK44" s="4">
        <f t="shared" si="36"/>
        <v>18.034822167080236</v>
      </c>
      <c r="CL44" s="4">
        <f t="shared" si="37"/>
        <v>18.151124423963132</v>
      </c>
      <c r="CN44" s="38"/>
      <c r="CO44" s="38">
        <v>1980</v>
      </c>
      <c r="CP44" s="49">
        <v>12.950000000000001</v>
      </c>
      <c r="CQ44" s="38"/>
      <c r="CR44" s="38">
        <v>1967</v>
      </c>
      <c r="CS44" s="49">
        <v>12.987500000000002</v>
      </c>
      <c r="CT44" s="38"/>
      <c r="CU44" s="38">
        <v>1967</v>
      </c>
      <c r="CV44" s="49">
        <v>14.030000000000001</v>
      </c>
      <c r="CW44" s="38"/>
      <c r="CX44" s="38">
        <v>1980</v>
      </c>
      <c r="CY44" s="49">
        <v>15.087499999999999</v>
      </c>
      <c r="DA44" s="8">
        <v>1980</v>
      </c>
      <c r="DB44" s="8">
        <v>18.100000000000001</v>
      </c>
      <c r="DD44" s="8">
        <v>2008</v>
      </c>
      <c r="DE44" s="8">
        <v>17.8</v>
      </c>
      <c r="DG44" s="8">
        <v>1939</v>
      </c>
      <c r="DH44" s="8">
        <v>16.440000000000001</v>
      </c>
      <c r="DJ44" s="8">
        <v>1985</v>
      </c>
      <c r="DK44" s="8">
        <v>13.6</v>
      </c>
      <c r="DM44" s="8">
        <v>1967</v>
      </c>
      <c r="DN44" s="8">
        <v>10.78</v>
      </c>
      <c r="DP44" s="8">
        <v>1947</v>
      </c>
      <c r="DQ44" s="8">
        <v>8</v>
      </c>
      <c r="DS44" s="8">
        <v>1961</v>
      </c>
      <c r="DT44" s="8">
        <v>7.44</v>
      </c>
      <c r="DV44" s="8">
        <v>1945</v>
      </c>
      <c r="DW44" s="8">
        <v>8.7200000000000006</v>
      </c>
      <c r="DY44" s="8">
        <v>1987</v>
      </c>
      <c r="DZ44" s="8">
        <v>10.8</v>
      </c>
      <c r="EB44" s="8">
        <v>2007</v>
      </c>
      <c r="EC44" s="8">
        <v>13</v>
      </c>
      <c r="EE44" s="8">
        <v>1941</v>
      </c>
      <c r="EF44" s="8">
        <v>14.83</v>
      </c>
      <c r="EH44" s="8">
        <v>1994</v>
      </c>
      <c r="EI44" s="8">
        <v>16.8</v>
      </c>
      <c r="EM44" s="19"/>
    </row>
    <row r="45" spans="1:143">
      <c r="A45" s="1" t="s">
        <v>12</v>
      </c>
      <c r="B45" s="1"/>
      <c r="C45" s="1"/>
      <c r="D45" s="1"/>
      <c r="E45" s="1"/>
      <c r="F45" s="1"/>
      <c r="G45" s="1"/>
      <c r="H45" s="1"/>
      <c r="I45" s="1"/>
      <c r="J45" s="1"/>
      <c r="K45" s="1"/>
      <c r="L45" s="1"/>
      <c r="M45" s="1"/>
      <c r="N45" s="1"/>
      <c r="O45" s="1"/>
      <c r="P45" s="1"/>
      <c r="Q45" s="31">
        <v>20.036666666666665</v>
      </c>
      <c r="R45" s="30">
        <v>18.760000000000002</v>
      </c>
      <c r="S45" s="30">
        <v>19.283333333333335</v>
      </c>
      <c r="T45" s="30">
        <v>21.056666666666668</v>
      </c>
      <c r="U45" s="30">
        <v>19.376666666666669</v>
      </c>
      <c r="V45" s="30">
        <v>18.726666666666667</v>
      </c>
      <c r="W45" s="30">
        <v>20.939999999999998</v>
      </c>
      <c r="X45" s="30">
        <v>21.543333333333337</v>
      </c>
      <c r="Y45" s="30">
        <v>20.813333333333329</v>
      </c>
      <c r="Z45" s="30">
        <v>20.41333333333333</v>
      </c>
      <c r="AA45" s="30">
        <v>20.076666666666668</v>
      </c>
      <c r="AB45" s="30">
        <v>21.229999999999997</v>
      </c>
      <c r="AC45" s="30">
        <v>21.540000000000003</v>
      </c>
      <c r="AD45" s="30">
        <v>19.380000000000006</v>
      </c>
      <c r="AE45" s="30">
        <v>21.693333333333339</v>
      </c>
      <c r="AF45" s="30">
        <v>20.443333333333332</v>
      </c>
      <c r="AG45" s="30">
        <v>19.84</v>
      </c>
      <c r="AH45" s="30">
        <v>20.266666666666662</v>
      </c>
      <c r="AI45" s="30">
        <v>19.16</v>
      </c>
      <c r="AJ45" s="30">
        <v>18.923333333333336</v>
      </c>
      <c r="AK45" s="30">
        <v>20.006666666666664</v>
      </c>
      <c r="AL45" s="30">
        <v>19.756666666666668</v>
      </c>
      <c r="AM45" s="30">
        <v>20.40333333333334</v>
      </c>
      <c r="AN45" s="30">
        <v>20.57</v>
      </c>
      <c r="AO45" s="30">
        <v>19.296666666666667</v>
      </c>
      <c r="AP45" s="30">
        <v>21.486666666666665</v>
      </c>
      <c r="AQ45" s="30">
        <v>20.483333333333331</v>
      </c>
      <c r="AR45" s="30">
        <v>20.48</v>
      </c>
      <c r="AS45" s="30">
        <v>18.309999999999999</v>
      </c>
      <c r="AT45" s="30">
        <v>17.889999999999997</v>
      </c>
      <c r="AU45" s="30">
        <v>19.603333333333335</v>
      </c>
      <c r="AV45" s="30">
        <v>20.316666666666663</v>
      </c>
      <c r="AW45" s="30">
        <v>20.59333333333333</v>
      </c>
      <c r="AX45" s="30">
        <v>19.423333333333336</v>
      </c>
      <c r="AY45" s="30">
        <v>19.413333333333334</v>
      </c>
      <c r="AZ45" s="30">
        <v>22.283333333333335</v>
      </c>
      <c r="BA45" s="30">
        <v>19.176666666666669</v>
      </c>
      <c r="BB45" s="30">
        <v>22.003333333333334</v>
      </c>
      <c r="BC45" s="30">
        <v>19.029999999999998</v>
      </c>
      <c r="BD45" s="4">
        <v>19.453333333333333</v>
      </c>
      <c r="BE45" s="4">
        <v>19.37</v>
      </c>
      <c r="BF45" s="4">
        <v>21.362068965517246</v>
      </c>
      <c r="BG45" s="4">
        <v>20.896666666666665</v>
      </c>
      <c r="BH45" s="4">
        <v>19.193333333333339</v>
      </c>
      <c r="BI45" s="4">
        <v>19.166666666666668</v>
      </c>
      <c r="BJ45" s="4">
        <v>19.536666666666658</v>
      </c>
      <c r="BK45" s="4">
        <v>17.893333333333334</v>
      </c>
      <c r="BL45" s="4">
        <v>19.773333333333326</v>
      </c>
      <c r="BM45" s="4">
        <v>19.243333333333332</v>
      </c>
      <c r="BN45" s="4">
        <v>18.615666666666666</v>
      </c>
      <c r="BO45" s="4">
        <v>21.549666666666671</v>
      </c>
      <c r="BP45" s="4">
        <v>18.506000000000004</v>
      </c>
      <c r="BQ45" s="4">
        <v>19.290000000000003</v>
      </c>
      <c r="BR45" s="4">
        <v>17.476333333333336</v>
      </c>
      <c r="BS45" s="4">
        <v>19.220000000000002</v>
      </c>
      <c r="BT45" s="4">
        <v>20.272333333333329</v>
      </c>
      <c r="BU45" s="4">
        <v>19.331999999999997</v>
      </c>
      <c r="BV45" s="4">
        <v>20.690999999999999</v>
      </c>
      <c r="BW45" s="4">
        <v>20.955000000000002</v>
      </c>
      <c r="BX45" s="4">
        <v>20.653666666666663</v>
      </c>
      <c r="BY45" s="4">
        <v>20.689666666666664</v>
      </c>
      <c r="BZ45" s="4">
        <v>19.780000000000005</v>
      </c>
      <c r="CA45" s="4">
        <v>20.293666666666663</v>
      </c>
      <c r="CB45" s="4">
        <v>21.273333333333333</v>
      </c>
      <c r="CC45" s="4">
        <v>19.916</v>
      </c>
      <c r="CD45" s="4">
        <v>19.8</v>
      </c>
      <c r="CE45" s="4">
        <v>20.6</v>
      </c>
      <c r="CF45" s="4">
        <v>20.8</v>
      </c>
      <c r="CG45" s="4">
        <v>20.7</v>
      </c>
      <c r="CH45" s="4">
        <v>20.5</v>
      </c>
      <c r="CI45" s="4"/>
      <c r="CJ45" s="4">
        <f t="shared" si="35"/>
        <v>19.89687319243604</v>
      </c>
      <c r="CK45" s="4">
        <f t="shared" si="36"/>
        <v>20.103333333333328</v>
      </c>
      <c r="CL45" s="4">
        <f t="shared" si="37"/>
        <v>20.011900985221668</v>
      </c>
      <c r="CN45" s="38"/>
      <c r="CO45" s="38">
        <v>1982</v>
      </c>
      <c r="CP45" s="49">
        <v>12.91666666666667</v>
      </c>
      <c r="CQ45" s="38"/>
      <c r="CR45" s="38">
        <v>1933</v>
      </c>
      <c r="CS45" s="49">
        <v>12.9625</v>
      </c>
      <c r="CT45" s="38"/>
      <c r="CU45" s="38">
        <v>1994</v>
      </c>
      <c r="CV45" s="49">
        <v>14.016666666666667</v>
      </c>
      <c r="CW45" s="38"/>
      <c r="CX45" s="38">
        <v>1963</v>
      </c>
      <c r="CY45" s="49">
        <v>15.08375</v>
      </c>
      <c r="DA45" s="8">
        <v>1994</v>
      </c>
      <c r="DB45" s="8">
        <v>18.100000000000001</v>
      </c>
      <c r="DD45" s="8">
        <v>1956</v>
      </c>
      <c r="DE45" s="8">
        <v>17.78</v>
      </c>
      <c r="DG45" s="8">
        <v>1955</v>
      </c>
      <c r="DH45" s="8">
        <v>16.39</v>
      </c>
      <c r="DJ45" s="8">
        <v>2012</v>
      </c>
      <c r="DK45" s="8">
        <v>13.6</v>
      </c>
      <c r="DM45" s="8">
        <v>1978</v>
      </c>
      <c r="DN45" s="8">
        <v>10.7</v>
      </c>
      <c r="DP45" s="8">
        <v>1980</v>
      </c>
      <c r="DQ45" s="8">
        <v>7.9</v>
      </c>
      <c r="DS45" s="8">
        <v>1997</v>
      </c>
      <c r="DT45" s="8">
        <v>7.4</v>
      </c>
      <c r="DV45" s="8">
        <v>1976</v>
      </c>
      <c r="DW45" s="8">
        <v>8.6999999999999993</v>
      </c>
      <c r="DY45" s="8">
        <v>1963</v>
      </c>
      <c r="DZ45" s="8">
        <v>10.78</v>
      </c>
      <c r="EB45" s="8">
        <v>2008</v>
      </c>
      <c r="EC45" s="8">
        <v>13</v>
      </c>
      <c r="EE45" s="8">
        <v>1956</v>
      </c>
      <c r="EF45" s="8">
        <v>14.83</v>
      </c>
      <c r="EH45" s="8">
        <v>1950</v>
      </c>
      <c r="EI45" s="8">
        <v>16.78</v>
      </c>
      <c r="EM45" s="19"/>
    </row>
    <row r="46" spans="1:143">
      <c r="A46" s="1" t="s">
        <v>13</v>
      </c>
      <c r="B46" s="1"/>
      <c r="C46" s="1"/>
      <c r="D46" s="1"/>
      <c r="E46" s="1"/>
      <c r="F46" s="1"/>
      <c r="G46" s="1"/>
      <c r="H46" s="1"/>
      <c r="I46" s="1"/>
      <c r="J46" s="1"/>
      <c r="K46" s="1"/>
      <c r="L46" s="1"/>
      <c r="M46" s="1"/>
      <c r="N46" s="1"/>
      <c r="O46" s="1"/>
      <c r="P46" s="1"/>
      <c r="Q46" s="31">
        <v>21.412903225806449</v>
      </c>
      <c r="R46" s="30">
        <v>22.754838709677419</v>
      </c>
      <c r="S46" s="30">
        <v>21.583870967741934</v>
      </c>
      <c r="T46" s="30">
        <v>22.851612903225806</v>
      </c>
      <c r="U46" s="30">
        <v>19.7</v>
      </c>
      <c r="V46" s="30">
        <v>20.841935483870969</v>
      </c>
      <c r="W46" s="30">
        <v>22.751612903225805</v>
      </c>
      <c r="X46" s="30">
        <v>21.899999999999995</v>
      </c>
      <c r="Y46" s="30">
        <v>21.816129032258072</v>
      </c>
      <c r="Z46" s="30">
        <v>21.883870967741938</v>
      </c>
      <c r="AA46" s="30">
        <v>20.396774193548382</v>
      </c>
      <c r="AB46" s="30">
        <v>23.170967741935485</v>
      </c>
      <c r="AC46" s="30">
        <v>21.980645161290326</v>
      </c>
      <c r="AD46" s="30">
        <v>21.329032258064522</v>
      </c>
      <c r="AE46" s="30">
        <v>23.358064516129037</v>
      </c>
      <c r="AF46" s="30">
        <v>21.958064516129038</v>
      </c>
      <c r="AG46" s="30">
        <v>21.6516129032258</v>
      </c>
      <c r="AH46" s="30">
        <v>22.348387096774196</v>
      </c>
      <c r="AI46" s="30">
        <v>21.845161290322583</v>
      </c>
      <c r="AJ46" s="30">
        <v>21.990322580645167</v>
      </c>
      <c r="AK46" s="30">
        <v>21.816129032258068</v>
      </c>
      <c r="AL46" s="30">
        <v>19.86774193548387</v>
      </c>
      <c r="AM46" s="30">
        <v>23.864516129032253</v>
      </c>
      <c r="AN46" s="30">
        <v>22.941935483870974</v>
      </c>
      <c r="AO46" s="30">
        <v>22.380645161290314</v>
      </c>
      <c r="AP46" s="30">
        <v>21.06451612903226</v>
      </c>
      <c r="AQ46" s="30">
        <v>22.074193548387097</v>
      </c>
      <c r="AR46" s="30">
        <v>23.870967741935484</v>
      </c>
      <c r="AS46" s="30">
        <v>21.741935483870964</v>
      </c>
      <c r="AT46" s="30">
        <v>21.300000000000004</v>
      </c>
      <c r="AU46" s="30">
        <v>21.412903225806453</v>
      </c>
      <c r="AV46" s="30">
        <v>22.316129032258065</v>
      </c>
      <c r="AW46" s="30">
        <v>22.080645161290331</v>
      </c>
      <c r="AX46" s="30">
        <v>21.154838709677424</v>
      </c>
      <c r="AY46" s="30">
        <v>23.077419354838717</v>
      </c>
      <c r="AZ46" s="30">
        <v>21.519354838709674</v>
      </c>
      <c r="BA46" s="30">
        <v>20.841935483870966</v>
      </c>
      <c r="BB46" s="30">
        <v>22.012903225806461</v>
      </c>
      <c r="BC46" s="30">
        <v>21.754838709677415</v>
      </c>
      <c r="BD46" s="4">
        <v>21.261290322580646</v>
      </c>
      <c r="BE46" s="4">
        <v>21.483870967741936</v>
      </c>
      <c r="BF46" s="4">
        <v>23.345161290322586</v>
      </c>
      <c r="BG46" s="4">
        <v>21.880645161290325</v>
      </c>
      <c r="BH46" s="4">
        <v>23.103225806451611</v>
      </c>
      <c r="BI46" s="4">
        <v>20.63548387096774</v>
      </c>
      <c r="BJ46" s="4">
        <v>19.180645161290322</v>
      </c>
      <c r="BK46" s="4">
        <v>20.467741935483868</v>
      </c>
      <c r="BL46" s="4">
        <v>22.403225806451616</v>
      </c>
      <c r="BM46" s="4">
        <v>22.883870967741931</v>
      </c>
      <c r="BN46" s="4">
        <v>21.314516129032267</v>
      </c>
      <c r="BO46" s="4">
        <v>22.624193548387098</v>
      </c>
      <c r="BP46" s="4">
        <v>21.554193548387094</v>
      </c>
      <c r="BQ46" s="4">
        <v>19.844516129032257</v>
      </c>
      <c r="BR46" s="4">
        <v>23.76161290322581</v>
      </c>
      <c r="BS46" s="4">
        <v>22.295483870967747</v>
      </c>
      <c r="BT46" s="4">
        <v>21.349032258064522</v>
      </c>
      <c r="BU46" s="4">
        <v>23.46516129032258</v>
      </c>
      <c r="BV46" s="4">
        <v>20.053548387096772</v>
      </c>
      <c r="BW46" s="4">
        <v>23.610967741935482</v>
      </c>
      <c r="BX46" s="4">
        <v>19.797096774193548</v>
      </c>
      <c r="BY46" s="4">
        <v>21.720967741935485</v>
      </c>
      <c r="BZ46" s="4">
        <v>21.924193548387095</v>
      </c>
      <c r="CA46" s="4">
        <v>22.529354838709676</v>
      </c>
      <c r="CB46" s="4">
        <v>22.965806451612906</v>
      </c>
      <c r="CC46" s="4">
        <v>19.890322580645162</v>
      </c>
      <c r="CD46" s="4">
        <v>23.6</v>
      </c>
      <c r="CE46" s="4">
        <v>23.3</v>
      </c>
      <c r="CF46" s="21">
        <v>22.2</v>
      </c>
      <c r="CG46" s="21">
        <v>21.3</v>
      </c>
      <c r="CH46" s="21">
        <v>21.7</v>
      </c>
      <c r="CI46" s="21"/>
      <c r="CJ46" s="4">
        <f t="shared" si="35"/>
        <v>21.853100936524459</v>
      </c>
      <c r="CK46" s="4">
        <f t="shared" si="36"/>
        <v>21.91331679073615</v>
      </c>
      <c r="CL46" s="4">
        <f t="shared" si="37"/>
        <v>21.886649769585251</v>
      </c>
      <c r="CN46" s="38"/>
      <c r="CO46" s="38">
        <v>1954</v>
      </c>
      <c r="CP46" s="49">
        <v>12.844166666666666</v>
      </c>
      <c r="CQ46" s="38"/>
      <c r="CR46" s="38">
        <v>1958</v>
      </c>
      <c r="CS46" s="49">
        <v>12.949166666666665</v>
      </c>
      <c r="CT46" s="38"/>
      <c r="CU46" s="38">
        <v>1966</v>
      </c>
      <c r="CV46" s="49">
        <v>14.001666666666667</v>
      </c>
      <c r="CW46" s="38"/>
      <c r="CX46" s="38">
        <v>1972</v>
      </c>
      <c r="CY46" s="49">
        <v>15.05</v>
      </c>
      <c r="DA46" s="8">
        <v>2011</v>
      </c>
      <c r="DB46" s="8">
        <v>18.100000000000001</v>
      </c>
      <c r="DD46" s="8">
        <v>1973</v>
      </c>
      <c r="DE46" s="8">
        <v>17.7</v>
      </c>
      <c r="DG46" s="8">
        <v>1937</v>
      </c>
      <c r="DH46" s="8">
        <v>16.329999999999998</v>
      </c>
      <c r="DJ46" s="8">
        <v>1973</v>
      </c>
      <c r="DK46" s="8">
        <v>13.5</v>
      </c>
      <c r="DM46" s="8">
        <v>1989</v>
      </c>
      <c r="DN46" s="8">
        <v>10.7</v>
      </c>
      <c r="DP46" s="8">
        <v>2005</v>
      </c>
      <c r="DQ46" s="8">
        <v>7.9</v>
      </c>
      <c r="DS46" s="8">
        <v>1987</v>
      </c>
      <c r="DT46" s="8">
        <v>7.4</v>
      </c>
      <c r="DV46" s="8">
        <v>1983</v>
      </c>
      <c r="DW46" s="8">
        <v>8.6999999999999993</v>
      </c>
      <c r="DY46" s="8">
        <v>2009</v>
      </c>
      <c r="DZ46" s="8">
        <v>10.75</v>
      </c>
      <c r="EB46" s="8">
        <v>2014</v>
      </c>
      <c r="EC46" s="8">
        <v>13</v>
      </c>
      <c r="EE46" s="8">
        <v>1992</v>
      </c>
      <c r="EF46" s="8">
        <v>14.8</v>
      </c>
      <c r="EH46" s="8">
        <v>1956</v>
      </c>
      <c r="EI46" s="8">
        <v>16.78</v>
      </c>
      <c r="EM46" s="19"/>
    </row>
    <row r="47" spans="1:143">
      <c r="A47" s="1" t="s">
        <v>15</v>
      </c>
      <c r="B47" s="1"/>
      <c r="C47" s="1"/>
      <c r="D47" s="1"/>
      <c r="E47" s="1"/>
      <c r="F47" s="1"/>
      <c r="G47" s="1"/>
      <c r="H47" s="1"/>
      <c r="I47" s="1"/>
      <c r="J47" s="1"/>
      <c r="K47" s="1"/>
      <c r="L47" s="1"/>
      <c r="M47" s="1"/>
      <c r="N47" s="1"/>
      <c r="O47" s="1"/>
      <c r="P47" s="1"/>
      <c r="Q47" s="4"/>
      <c r="R47" s="4">
        <f t="shared" ref="R47:BC47" si="38">AVERAGE(R35:R46)</f>
        <v>17.980959090347302</v>
      </c>
      <c r="S47" s="4">
        <f t="shared" si="38"/>
        <v>17.883934331797235</v>
      </c>
      <c r="T47" s="4">
        <f t="shared" si="38"/>
        <v>18.185846774193546</v>
      </c>
      <c r="U47" s="4">
        <f t="shared" si="38"/>
        <v>17.468495263696877</v>
      </c>
      <c r="V47" s="4">
        <f t="shared" si="38"/>
        <v>17.826988320355948</v>
      </c>
      <c r="W47" s="4">
        <f t="shared" si="38"/>
        <v>17.701531618023555</v>
      </c>
      <c r="X47" s="4">
        <f t="shared" si="38"/>
        <v>18.478942652329746</v>
      </c>
      <c r="Y47" s="4">
        <f t="shared" si="38"/>
        <v>18.624531490015361</v>
      </c>
      <c r="Z47" s="4">
        <f t="shared" si="38"/>
        <v>18.374179953034236</v>
      </c>
      <c r="AA47" s="4">
        <f t="shared" si="38"/>
        <v>18.587337429595493</v>
      </c>
      <c r="AB47" s="4">
        <f t="shared" si="38"/>
        <v>18.663265488991296</v>
      </c>
      <c r="AC47" s="4">
        <f t="shared" si="38"/>
        <v>18.256260240655404</v>
      </c>
      <c r="AD47" s="4">
        <f t="shared" si="38"/>
        <v>17.788860153256707</v>
      </c>
      <c r="AE47" s="4">
        <f t="shared" si="38"/>
        <v>18.438197644649257</v>
      </c>
      <c r="AF47" s="4">
        <f t="shared" si="38"/>
        <v>18.693012672811058</v>
      </c>
      <c r="AG47" s="4">
        <f t="shared" si="38"/>
        <v>17.928706477214543</v>
      </c>
      <c r="AH47" s="4">
        <f t="shared" si="38"/>
        <v>18.090800580892349</v>
      </c>
      <c r="AI47" s="4">
        <f t="shared" si="38"/>
        <v>18.035946620583719</v>
      </c>
      <c r="AJ47" s="4">
        <f t="shared" si="38"/>
        <v>17.928339733742963</v>
      </c>
      <c r="AK47" s="4">
        <f t="shared" si="38"/>
        <v>18.342914106502814</v>
      </c>
      <c r="AL47" s="4">
        <f t="shared" si="38"/>
        <v>18.267090594487701</v>
      </c>
      <c r="AM47" s="4">
        <f t="shared" si="38"/>
        <v>18.269848950332818</v>
      </c>
      <c r="AN47" s="4">
        <f t="shared" si="38"/>
        <v>18.795534434203788</v>
      </c>
      <c r="AO47" s="4">
        <f t="shared" si="38"/>
        <v>18.707662668872349</v>
      </c>
      <c r="AP47" s="4">
        <f t="shared" si="38"/>
        <v>18.316792114695343</v>
      </c>
      <c r="AQ47" s="4">
        <f t="shared" si="38"/>
        <v>18.683244367639528</v>
      </c>
      <c r="AR47" s="4">
        <f t="shared" si="38"/>
        <v>17.998803763440858</v>
      </c>
      <c r="AS47" s="4">
        <f t="shared" si="38"/>
        <v>18.651756272401435</v>
      </c>
      <c r="AT47" s="4">
        <f t="shared" si="38"/>
        <v>17.225633728834506</v>
      </c>
      <c r="AU47" s="4">
        <f t="shared" si="38"/>
        <v>17.653833205325139</v>
      </c>
      <c r="AV47" s="4">
        <f t="shared" si="38"/>
        <v>18.694301075268815</v>
      </c>
      <c r="AW47" s="4">
        <f t="shared" si="38"/>
        <v>18.327263184843833</v>
      </c>
      <c r="AX47" s="4">
        <f t="shared" si="38"/>
        <v>18.269210851563464</v>
      </c>
      <c r="AY47" s="4">
        <f t="shared" si="38"/>
        <v>18.781788914490523</v>
      </c>
      <c r="AZ47" s="4">
        <f t="shared" si="38"/>
        <v>18.587057753765205</v>
      </c>
      <c r="BA47" s="4">
        <f t="shared" si="38"/>
        <v>18.312042370711726</v>
      </c>
      <c r="BB47" s="4">
        <f t="shared" si="38"/>
        <v>18.653809788654062</v>
      </c>
      <c r="BC47" s="4">
        <f t="shared" si="38"/>
        <v>18.406899641577059</v>
      </c>
      <c r="BD47" s="4">
        <f t="shared" ref="BD47:CB47" si="39">AVERAGE(BD35:BD46)</f>
        <v>17.864149098645758</v>
      </c>
      <c r="BE47" s="4">
        <f t="shared" si="39"/>
        <v>18.244667178699434</v>
      </c>
      <c r="BF47" s="4">
        <f t="shared" si="39"/>
        <v>18.792984797923619</v>
      </c>
      <c r="BG47" s="4">
        <f t="shared" si="39"/>
        <v>18.613717357910907</v>
      </c>
      <c r="BH47" s="4">
        <f t="shared" si="39"/>
        <v>19.216773553507423</v>
      </c>
      <c r="BI47" s="4">
        <f t="shared" si="39"/>
        <v>18.029765745007676</v>
      </c>
      <c r="BJ47" s="4">
        <f t="shared" si="39"/>
        <v>16.805060870102583</v>
      </c>
      <c r="BK47" s="4">
        <f t="shared" si="39"/>
        <v>17.438504864311319</v>
      </c>
      <c r="BL47" s="4">
        <f t="shared" si="39"/>
        <v>18.25685761957731</v>
      </c>
      <c r="BM47" s="4">
        <f t="shared" si="39"/>
        <v>17.577720814132103</v>
      </c>
      <c r="BN47" s="4">
        <f t="shared" si="39"/>
        <v>17.871534451860089</v>
      </c>
      <c r="BO47" s="4">
        <f t="shared" si="39"/>
        <v>18.003575076804918</v>
      </c>
      <c r="BP47" s="4">
        <f t="shared" si="39"/>
        <v>18.882942076292885</v>
      </c>
      <c r="BQ47" s="4">
        <f t="shared" si="39"/>
        <v>18.666137928827446</v>
      </c>
      <c r="BR47" s="4">
        <f t="shared" si="39"/>
        <v>18.233949851687061</v>
      </c>
      <c r="BS47" s="4">
        <f t="shared" si="39"/>
        <v>18.928563940092165</v>
      </c>
      <c r="BT47" s="4">
        <f t="shared" si="39"/>
        <v>18.680886712749615</v>
      </c>
      <c r="BU47" s="4">
        <f t="shared" si="39"/>
        <v>18.516140681003584</v>
      </c>
      <c r="BV47" s="4">
        <f t="shared" si="39"/>
        <v>17.940727233963667</v>
      </c>
      <c r="BW47" s="4">
        <f t="shared" si="39"/>
        <v>18.838729774705584</v>
      </c>
      <c r="BX47" s="4">
        <f t="shared" si="39"/>
        <v>18.440596646185355</v>
      </c>
      <c r="BY47" s="4">
        <f t="shared" si="39"/>
        <v>18.651621210957501</v>
      </c>
      <c r="BZ47" s="4">
        <f t="shared" si="39"/>
        <v>18.643177759238657</v>
      </c>
      <c r="CA47" s="4">
        <f t="shared" si="39"/>
        <v>18.208636712749612</v>
      </c>
      <c r="CB47" s="4">
        <f t="shared" si="39"/>
        <v>18.869124423963136</v>
      </c>
      <c r="CC47" s="4">
        <f t="shared" ref="CC47:CH47" si="40">AVERAGE(CC35:CC46)</f>
        <v>18.333753840245773</v>
      </c>
      <c r="CD47" s="4">
        <f t="shared" si="40"/>
        <v>18.254947049190459</v>
      </c>
      <c r="CE47" s="4">
        <f t="shared" si="40"/>
        <v>19.058333333333334</v>
      </c>
      <c r="CF47" s="4">
        <f t="shared" si="40"/>
        <v>18.641666666666666</v>
      </c>
      <c r="CG47" s="4">
        <f t="shared" si="40"/>
        <v>18.703333333333333</v>
      </c>
      <c r="CH47" s="4">
        <f t="shared" si="40"/>
        <v>19.108333333333334</v>
      </c>
      <c r="CI47" s="4"/>
      <c r="CJ47" s="4">
        <f>AVERAGE(CJ35:CJ46)</f>
        <v>18.397319804419428</v>
      </c>
      <c r="CK47" s="4">
        <f>AVERAGE(CK35:CK46)</f>
        <v>18.250246993927224</v>
      </c>
      <c r="CL47" s="4">
        <f>AVERAGE(CL35:CL46)</f>
        <v>18.315129496965302</v>
      </c>
      <c r="CN47" s="38"/>
      <c r="CO47" s="38">
        <v>1939</v>
      </c>
      <c r="CP47" s="49">
        <v>12.815000000000003</v>
      </c>
      <c r="CQ47" s="5"/>
      <c r="CR47" s="38">
        <v>2012</v>
      </c>
      <c r="CS47" s="49">
        <v>12.941666666666665</v>
      </c>
      <c r="CT47" s="5"/>
      <c r="CU47" s="38">
        <v>1982</v>
      </c>
      <c r="CV47" s="49">
        <v>14</v>
      </c>
      <c r="CW47" s="5"/>
      <c r="CX47" s="38">
        <v>1966</v>
      </c>
      <c r="CY47" s="49">
        <v>15.035</v>
      </c>
      <c r="DA47" s="8">
        <v>1936</v>
      </c>
      <c r="DB47" s="8">
        <v>18</v>
      </c>
      <c r="DD47" s="8">
        <v>2006</v>
      </c>
      <c r="DE47" s="8">
        <v>17.7</v>
      </c>
      <c r="DG47" s="8">
        <v>1971</v>
      </c>
      <c r="DH47" s="8">
        <v>16.3</v>
      </c>
      <c r="DJ47" s="8">
        <v>1983</v>
      </c>
      <c r="DK47" s="8">
        <v>13.5</v>
      </c>
      <c r="DM47" s="8">
        <v>1938</v>
      </c>
      <c r="DN47" s="8">
        <v>10.67</v>
      </c>
      <c r="DP47" s="8">
        <v>1960</v>
      </c>
      <c r="DQ47" s="8">
        <v>7.89</v>
      </c>
      <c r="DS47" s="8">
        <v>1951</v>
      </c>
      <c r="DT47" s="8">
        <v>7.39</v>
      </c>
      <c r="DV47" s="8">
        <v>2006</v>
      </c>
      <c r="DW47" s="8">
        <v>8.6999999999999993</v>
      </c>
      <c r="DY47" s="8">
        <v>1960</v>
      </c>
      <c r="DZ47" s="8">
        <v>10.72</v>
      </c>
      <c r="EB47" s="8">
        <v>1933</v>
      </c>
      <c r="EC47" s="8">
        <v>12.94</v>
      </c>
      <c r="EE47" s="8">
        <v>2011</v>
      </c>
      <c r="EF47" s="8">
        <v>14.8</v>
      </c>
      <c r="EH47" s="8">
        <v>1976</v>
      </c>
      <c r="EI47" s="8">
        <v>16.7</v>
      </c>
      <c r="EM47" s="19"/>
    </row>
    <row r="48" spans="1:143" ht="13.5">
      <c r="A48" s="2" t="s">
        <v>16</v>
      </c>
      <c r="B48" s="2"/>
      <c r="C48" s="2"/>
      <c r="D48" s="2"/>
      <c r="E48" s="2"/>
      <c r="F48" s="2"/>
      <c r="G48" s="2"/>
      <c r="H48" s="2"/>
      <c r="I48" s="2"/>
      <c r="J48" s="2"/>
      <c r="K48" s="2"/>
      <c r="L48" s="2"/>
      <c r="M48" s="2"/>
      <c r="N48" s="2"/>
      <c r="O48" s="2"/>
      <c r="P48" s="2"/>
      <c r="Q48" s="4"/>
      <c r="R48" s="4">
        <f t="shared" ref="R48:BM48" si="41">AVERAGE(Q43:Q46,R35:R38)</f>
        <v>20.256048850574714</v>
      </c>
      <c r="S48" s="4">
        <f t="shared" si="41"/>
        <v>19.711345046082947</v>
      </c>
      <c r="T48" s="4">
        <f t="shared" si="41"/>
        <v>20.267802419354837</v>
      </c>
      <c r="U48" s="4">
        <f t="shared" si="41"/>
        <v>20.170780529953916</v>
      </c>
      <c r="V48" s="4">
        <f t="shared" si="41"/>
        <v>19.809138394512424</v>
      </c>
      <c r="W48" s="4">
        <f t="shared" si="41"/>
        <v>19.475335061443932</v>
      </c>
      <c r="X48" s="4">
        <f t="shared" si="41"/>
        <v>20.60442204301075</v>
      </c>
      <c r="Y48" s="4">
        <f t="shared" si="41"/>
        <v>20.965910138248848</v>
      </c>
      <c r="Z48" s="4">
        <f t="shared" si="41"/>
        <v>20.932923155357805</v>
      </c>
      <c r="AA48" s="4">
        <f t="shared" si="41"/>
        <v>21.027094854070661</v>
      </c>
      <c r="AB48" s="4">
        <f t="shared" si="41"/>
        <v>20.247156298003073</v>
      </c>
      <c r="AC48" s="4">
        <f t="shared" si="41"/>
        <v>20.953341973886332</v>
      </c>
      <c r="AD48" s="4">
        <f t="shared" si="41"/>
        <v>20.154647756766778</v>
      </c>
      <c r="AE48" s="4">
        <f t="shared" si="41"/>
        <v>20.073264208909372</v>
      </c>
      <c r="AF48" s="4">
        <f t="shared" si="41"/>
        <v>21.087664170506919</v>
      </c>
      <c r="AG48" s="4">
        <f t="shared" si="41"/>
        <v>20.514497887864824</v>
      </c>
      <c r="AH48" s="4">
        <f t="shared" si="41"/>
        <v>20.134063774564328</v>
      </c>
      <c r="AI48" s="4">
        <f t="shared" si="41"/>
        <v>20.485734447004607</v>
      </c>
      <c r="AJ48" s="4">
        <f t="shared" si="41"/>
        <v>20.430426267281106</v>
      </c>
      <c r="AK48" s="4">
        <f t="shared" si="41"/>
        <v>20.239330837173579</v>
      </c>
      <c r="AL48" s="4">
        <f t="shared" si="41"/>
        <v>20.814815999258435</v>
      </c>
      <c r="AM48" s="4">
        <f t="shared" si="41"/>
        <v>19.893886328725038</v>
      </c>
      <c r="AN48" s="4">
        <f t="shared" si="41"/>
        <v>21.240626920122889</v>
      </c>
      <c r="AO48" s="4">
        <f t="shared" si="41"/>
        <v>20.899746691480566</v>
      </c>
      <c r="AP48" s="4">
        <f t="shared" si="41"/>
        <v>20.360833333333336</v>
      </c>
      <c r="AQ48" s="4">
        <f t="shared" si="41"/>
        <v>21.068858486943164</v>
      </c>
      <c r="AR48" s="4">
        <f t="shared" si="41"/>
        <v>20.449159946236559</v>
      </c>
      <c r="AS48" s="4">
        <f t="shared" si="41"/>
        <v>21.260376344086019</v>
      </c>
      <c r="AT48" s="4">
        <f t="shared" si="41"/>
        <v>19.693396829810901</v>
      </c>
      <c r="AU48" s="4">
        <f t="shared" si="41"/>
        <v>19.589123463901689</v>
      </c>
      <c r="AV48" s="4">
        <f t="shared" si="41"/>
        <v>20.703763440860214</v>
      </c>
      <c r="AW48" s="4">
        <f t="shared" si="41"/>
        <v>20.468986175115209</v>
      </c>
      <c r="AX48" s="4">
        <f t="shared" si="41"/>
        <v>20.198735632183908</v>
      </c>
      <c r="AY48" s="4">
        <f t="shared" si="41"/>
        <v>21.427669930875577</v>
      </c>
      <c r="AZ48" s="4">
        <f t="shared" si="41"/>
        <v>20.756863512368241</v>
      </c>
      <c r="BA48" s="4">
        <f t="shared" si="41"/>
        <v>20.724447964669736</v>
      </c>
      <c r="BB48" s="4">
        <f t="shared" si="41"/>
        <v>20.008080274378941</v>
      </c>
      <c r="BC48" s="4">
        <f t="shared" si="41"/>
        <v>21.157701612903228</v>
      </c>
      <c r="BD48" s="4">
        <f t="shared" si="41"/>
        <v>20.176789554531489</v>
      </c>
      <c r="BE48" s="4">
        <f t="shared" si="41"/>
        <v>20.000628409873404</v>
      </c>
      <c r="BF48" s="4">
        <f t="shared" si="41"/>
        <v>19.942565350389319</v>
      </c>
      <c r="BG48" s="4">
        <f t="shared" si="41"/>
        <v>21.440874980136659</v>
      </c>
      <c r="BH48" s="4">
        <f t="shared" si="41"/>
        <v>21.615429147465438</v>
      </c>
      <c r="BI48" s="4">
        <f t="shared" si="41"/>
        <v>20.416812596006146</v>
      </c>
      <c r="BJ48" s="4">
        <f t="shared" si="41"/>
        <v>19.498155821282907</v>
      </c>
      <c r="BK48" s="4">
        <f t="shared" si="41"/>
        <v>18.515176651305683</v>
      </c>
      <c r="BL48" s="4">
        <f t="shared" si="41"/>
        <v>19.98935483870968</v>
      </c>
      <c r="BM48" s="4">
        <f t="shared" si="41"/>
        <v>19.702105414746544</v>
      </c>
      <c r="BN48" s="4">
        <f t="shared" ref="BN48:CB48" si="42">AVERAGE(BM43:BM46,BN35:BN38)</f>
        <v>19.785852753058954</v>
      </c>
      <c r="BO48" s="4">
        <f t="shared" si="42"/>
        <v>19.716826324884792</v>
      </c>
      <c r="BP48" s="4">
        <f t="shared" si="42"/>
        <v>21.283734350998465</v>
      </c>
      <c r="BQ48" s="4">
        <f t="shared" si="42"/>
        <v>20.490585925499232</v>
      </c>
      <c r="BR48" s="4">
        <f t="shared" si="42"/>
        <v>19.86945972376715</v>
      </c>
      <c r="BS48" s="4">
        <f t="shared" si="42"/>
        <v>20.637030049923197</v>
      </c>
      <c r="BT48" s="4">
        <f t="shared" si="42"/>
        <v>20.455270929339477</v>
      </c>
      <c r="BU48" s="4">
        <f t="shared" si="42"/>
        <v>20.50010752688172</v>
      </c>
      <c r="BV48" s="4">
        <f t="shared" si="42"/>
        <v>20.107370689655173</v>
      </c>
      <c r="BW48" s="4">
        <f t="shared" si="42"/>
        <v>20.041359178187406</v>
      </c>
      <c r="BX48" s="4">
        <f t="shared" si="42"/>
        <v>20.903605990783412</v>
      </c>
      <c r="BY48" s="4">
        <f t="shared" si="42"/>
        <v>20.51055520353302</v>
      </c>
      <c r="BZ48" s="4">
        <f t="shared" si="42"/>
        <v>20.880489757137561</v>
      </c>
      <c r="CA48" s="4">
        <f t="shared" si="42"/>
        <v>20.492723886328722</v>
      </c>
      <c r="CB48" s="4">
        <f t="shared" si="42"/>
        <v>20.927153033794163</v>
      </c>
      <c r="CC48" s="4">
        <f t="shared" ref="CC48:CH48" si="43">AVERAGE(CB43:CB46,CC35:CC38)</f>
        <v>20.682798771121352</v>
      </c>
      <c r="CD48" s="4">
        <f t="shared" si="43"/>
        <v>19.648450546903966</v>
      </c>
      <c r="CE48" s="4">
        <f t="shared" si="43"/>
        <v>20.912500000000001</v>
      </c>
      <c r="CF48" s="4">
        <f t="shared" si="43"/>
        <v>20.675000000000001</v>
      </c>
      <c r="CG48" s="4">
        <f t="shared" si="43"/>
        <v>20.9925</v>
      </c>
      <c r="CH48" s="4">
        <f t="shared" si="43"/>
        <v>20.887499999999999</v>
      </c>
      <c r="CI48" s="4"/>
      <c r="CJ48" s="4">
        <f>AVERAGE(BE48:CH48)</f>
        <v>20.384065928390452</v>
      </c>
      <c r="CK48" s="4">
        <f>AVERAGE(Q48:BC48)</f>
        <v>20.480473710574355</v>
      </c>
      <c r="CL48" s="4">
        <f>AVERAGE(Q48:CH48)</f>
        <v>20.434156063885087</v>
      </c>
      <c r="CN48" s="38"/>
      <c r="CO48" s="36">
        <v>1983</v>
      </c>
      <c r="CP48" s="49">
        <v>12.799999999999999</v>
      </c>
      <c r="CQ48" s="33"/>
      <c r="CR48" s="38">
        <v>1980</v>
      </c>
      <c r="CS48" s="49">
        <v>12.916666666666666</v>
      </c>
      <c r="CT48" s="33"/>
      <c r="CU48" s="38">
        <v>1965</v>
      </c>
      <c r="CV48" s="49">
        <v>13.979999999999999</v>
      </c>
      <c r="CW48" s="33"/>
      <c r="CX48" s="38">
        <v>1965</v>
      </c>
      <c r="CY48" s="49">
        <v>15.02</v>
      </c>
      <c r="DA48" s="8">
        <v>1945</v>
      </c>
      <c r="DB48" s="8">
        <v>18</v>
      </c>
      <c r="DD48" s="8">
        <v>1943</v>
      </c>
      <c r="DE48" s="8">
        <v>17.670000000000002</v>
      </c>
      <c r="DG48" s="8">
        <v>1976</v>
      </c>
      <c r="DH48" s="8">
        <v>16.3</v>
      </c>
      <c r="DJ48" s="8">
        <v>1984</v>
      </c>
      <c r="DK48" s="8">
        <v>13.5</v>
      </c>
      <c r="DM48" s="8">
        <v>1948</v>
      </c>
      <c r="DN48" s="8">
        <v>10.44</v>
      </c>
      <c r="DP48" s="8">
        <v>1966</v>
      </c>
      <c r="DQ48" s="8">
        <v>7.89</v>
      </c>
      <c r="DS48" s="8">
        <v>1950</v>
      </c>
      <c r="DT48" s="8">
        <v>7.33</v>
      </c>
      <c r="DV48" s="8">
        <v>2008</v>
      </c>
      <c r="DW48" s="8">
        <v>8.6999999999999993</v>
      </c>
      <c r="DY48" s="8">
        <v>1965</v>
      </c>
      <c r="DZ48" s="8">
        <v>10.72</v>
      </c>
      <c r="EB48" s="8">
        <v>1956</v>
      </c>
      <c r="EC48" s="8">
        <v>12.94</v>
      </c>
      <c r="EE48" s="8">
        <v>1967</v>
      </c>
      <c r="EF48" s="8">
        <v>14.78</v>
      </c>
      <c r="EH48" s="8">
        <v>2008</v>
      </c>
      <c r="EI48" s="8">
        <v>16.7</v>
      </c>
      <c r="EM48" s="19"/>
    </row>
    <row r="49" spans="1:143">
      <c r="A49" s="1"/>
      <c r="B49" s="1"/>
      <c r="C49" s="1"/>
      <c r="D49" s="1"/>
      <c r="E49" s="1"/>
      <c r="F49" s="1"/>
      <c r="G49" s="1"/>
      <c r="H49" s="1"/>
      <c r="I49" s="1"/>
      <c r="J49" s="1"/>
      <c r="K49" s="1"/>
      <c r="L49" s="1"/>
      <c r="M49" s="1"/>
      <c r="N49" s="1"/>
      <c r="O49" s="1"/>
      <c r="P49" s="1"/>
      <c r="Q49" s="1"/>
      <c r="R49" s="1"/>
      <c r="S49" s="1"/>
      <c r="T49" s="1"/>
      <c r="U49" s="1"/>
      <c r="V49" s="1"/>
      <c r="W49" s="1"/>
      <c r="X49" s="1"/>
      <c r="Y49" s="1"/>
      <c r="Z49" s="1"/>
      <c r="AA49" s="17"/>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4"/>
      <c r="BE49" s="4"/>
      <c r="BF49" s="4"/>
      <c r="BG49" s="4"/>
      <c r="BH49" s="4"/>
      <c r="BI49" s="4"/>
      <c r="BJ49" s="4"/>
      <c r="BK49" s="4"/>
      <c r="BL49" s="4"/>
      <c r="BM49" s="4"/>
      <c r="BN49" s="4"/>
      <c r="BO49" s="4"/>
      <c r="BP49" s="4"/>
      <c r="BQ49" s="4"/>
      <c r="BR49" s="4"/>
      <c r="BS49" s="4"/>
      <c r="BT49" s="4"/>
      <c r="BU49" s="4"/>
      <c r="BV49" s="4"/>
      <c r="BW49" s="32"/>
      <c r="BX49" s="32"/>
      <c r="BY49" s="32"/>
      <c r="BZ49" s="32"/>
      <c r="CA49" s="32"/>
      <c r="CB49" s="32"/>
      <c r="CC49" s="32"/>
      <c r="CD49" s="32"/>
      <c r="CE49" s="32"/>
      <c r="CF49" s="19"/>
      <c r="CG49" s="19"/>
      <c r="CH49" s="19"/>
      <c r="CI49" s="19"/>
      <c r="CJ49" s="32"/>
      <c r="CK49" s="4"/>
      <c r="CL49" s="1"/>
      <c r="CN49" s="5"/>
      <c r="CO49" s="38">
        <v>2005</v>
      </c>
      <c r="CP49" s="49">
        <v>12.795833333333334</v>
      </c>
      <c r="CQ49" s="4"/>
      <c r="CR49" s="38">
        <v>1961</v>
      </c>
      <c r="CS49" s="49">
        <v>12.902499999999998</v>
      </c>
      <c r="CT49" s="4"/>
      <c r="CU49" s="38">
        <v>2000</v>
      </c>
      <c r="CV49" s="49">
        <v>13.975</v>
      </c>
      <c r="CW49" s="4"/>
      <c r="CX49" s="38">
        <v>2003</v>
      </c>
      <c r="CY49" s="49">
        <v>14.981250000000001</v>
      </c>
      <c r="DA49" s="8">
        <v>1991</v>
      </c>
      <c r="DB49" s="8">
        <v>18</v>
      </c>
      <c r="DD49" s="8">
        <v>2014</v>
      </c>
      <c r="DE49" s="8">
        <v>17.649999999999999</v>
      </c>
      <c r="DG49" s="8">
        <v>1934</v>
      </c>
      <c r="DH49" s="8">
        <v>16.28</v>
      </c>
      <c r="DJ49" s="8">
        <v>1961</v>
      </c>
      <c r="DK49" s="8">
        <v>13.44</v>
      </c>
      <c r="DM49" s="8">
        <v>1956</v>
      </c>
      <c r="DN49" s="8">
        <v>10.44</v>
      </c>
      <c r="DP49" s="8">
        <v>1938</v>
      </c>
      <c r="DQ49" s="8">
        <v>7.83</v>
      </c>
      <c r="DS49" s="8">
        <v>2009</v>
      </c>
      <c r="DT49" s="8">
        <v>7.3</v>
      </c>
      <c r="DV49" s="8">
        <v>1952</v>
      </c>
      <c r="DW49" s="8">
        <v>8.67</v>
      </c>
      <c r="DY49" s="8">
        <v>1981</v>
      </c>
      <c r="DZ49" s="8">
        <v>10.7</v>
      </c>
      <c r="EB49" s="8">
        <v>2011</v>
      </c>
      <c r="EC49" s="8">
        <v>12.9</v>
      </c>
      <c r="EE49" s="8">
        <v>2007</v>
      </c>
      <c r="EF49" s="8">
        <v>14.7</v>
      </c>
      <c r="EH49" s="8">
        <v>2016</v>
      </c>
      <c r="EI49" s="8">
        <v>16.68</v>
      </c>
      <c r="EM49" s="19"/>
    </row>
    <row r="50" spans="1:143">
      <c r="A50" s="1"/>
      <c r="B50" s="1"/>
      <c r="C50" s="1"/>
      <c r="D50" s="1"/>
      <c r="E50" s="1"/>
      <c r="F50" s="1"/>
      <c r="G50" s="1"/>
      <c r="H50" s="1"/>
      <c r="I50" s="1"/>
      <c r="J50" s="1"/>
      <c r="K50" s="1"/>
      <c r="L50" s="1"/>
      <c r="M50" s="1"/>
      <c r="N50" s="1"/>
      <c r="O50" s="1"/>
      <c r="P50" s="1"/>
      <c r="Q50" s="1"/>
      <c r="R50" s="1"/>
      <c r="S50" s="1"/>
      <c r="T50" s="1"/>
      <c r="U50" s="1"/>
      <c r="V50" s="1"/>
      <c r="W50" s="1"/>
      <c r="X50" s="1"/>
      <c r="Y50" s="1"/>
      <c r="Z50" s="1"/>
      <c r="AA50" s="17"/>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4"/>
      <c r="BE50" s="4"/>
      <c r="BF50" s="4"/>
      <c r="BG50" s="4"/>
      <c r="BH50" s="4"/>
      <c r="BI50" s="4"/>
      <c r="BJ50" s="4"/>
      <c r="BK50" s="4"/>
      <c r="BL50" s="4"/>
      <c r="BM50" s="4"/>
      <c r="BN50" s="4"/>
      <c r="BO50" s="4"/>
      <c r="BP50" s="4"/>
      <c r="BQ50" s="4"/>
      <c r="BR50" s="4"/>
      <c r="BS50" s="4"/>
      <c r="BT50" s="4"/>
      <c r="BU50" s="4"/>
      <c r="BV50" s="1"/>
      <c r="BW50" s="4"/>
      <c r="BX50" s="4"/>
      <c r="BY50" s="4"/>
      <c r="BZ50" s="4"/>
      <c r="CA50" s="4"/>
      <c r="CB50" s="4"/>
      <c r="CC50" s="4"/>
      <c r="CD50" s="4"/>
      <c r="CE50" s="4"/>
      <c r="CF50" s="1"/>
      <c r="CG50" s="1"/>
      <c r="CH50" s="1"/>
      <c r="CI50" s="1"/>
      <c r="CJ50" s="4"/>
      <c r="CK50" s="4"/>
      <c r="CL50" s="1"/>
      <c r="CN50" s="33"/>
      <c r="CO50" s="38">
        <v>2009</v>
      </c>
      <c r="CP50" s="49">
        <v>12.783333333333333</v>
      </c>
      <c r="CQ50" s="33"/>
      <c r="CR50" s="38">
        <v>1972</v>
      </c>
      <c r="CS50" s="49">
        <v>12.874999999999998</v>
      </c>
      <c r="CT50" s="33"/>
      <c r="CU50" s="38">
        <v>1958</v>
      </c>
      <c r="CV50" s="49">
        <v>13.973333333333334</v>
      </c>
      <c r="CW50" s="33"/>
      <c r="CX50" s="38">
        <v>1941</v>
      </c>
      <c r="CY50" s="49">
        <v>14.96625</v>
      </c>
      <c r="DA50" s="8">
        <v>1988</v>
      </c>
      <c r="DB50" s="8">
        <v>17.899999999999999</v>
      </c>
      <c r="DD50" s="8">
        <v>1977</v>
      </c>
      <c r="DE50" s="8">
        <v>17.600000000000001</v>
      </c>
      <c r="DG50" s="8">
        <v>1962</v>
      </c>
      <c r="DH50" s="8">
        <v>16.22</v>
      </c>
      <c r="DJ50" s="8">
        <v>1977</v>
      </c>
      <c r="DK50" s="8">
        <v>13.4</v>
      </c>
      <c r="DM50" s="8">
        <v>1960</v>
      </c>
      <c r="DN50" s="8">
        <v>10.44</v>
      </c>
      <c r="DP50" s="8">
        <v>1952</v>
      </c>
      <c r="DQ50" s="8">
        <v>7.83</v>
      </c>
      <c r="DS50" s="8">
        <v>1994</v>
      </c>
      <c r="DT50" s="8">
        <v>7.3</v>
      </c>
      <c r="DV50" s="8">
        <v>1969</v>
      </c>
      <c r="DW50" s="8">
        <v>8.67</v>
      </c>
      <c r="DY50" s="8">
        <v>1946</v>
      </c>
      <c r="DZ50" s="8">
        <v>10.67</v>
      </c>
      <c r="EB50" s="8">
        <v>1979</v>
      </c>
      <c r="EC50" s="8">
        <v>12.8</v>
      </c>
      <c r="EE50" s="8">
        <v>1942</v>
      </c>
      <c r="EF50" s="8">
        <v>14.67</v>
      </c>
      <c r="EH50" s="8">
        <v>1947</v>
      </c>
      <c r="EI50" s="8">
        <v>16.670000000000002</v>
      </c>
      <c r="EM50" s="19"/>
    </row>
    <row r="51" spans="1:143">
      <c r="A51" s="1" t="s">
        <v>32</v>
      </c>
      <c r="B51" s="1"/>
      <c r="C51" s="1"/>
      <c r="D51" s="1"/>
      <c r="E51" s="1"/>
      <c r="F51" s="1"/>
      <c r="G51" s="1"/>
      <c r="H51" s="1"/>
      <c r="I51" s="1"/>
      <c r="J51" s="1"/>
      <c r="K51" s="1"/>
      <c r="L51" s="1"/>
      <c r="M51" s="1"/>
      <c r="N51" s="1"/>
      <c r="O51" s="1"/>
      <c r="P51" s="1"/>
      <c r="Q51" s="1"/>
      <c r="R51" s="1"/>
      <c r="S51" s="1"/>
      <c r="T51" s="1"/>
      <c r="U51" s="1"/>
      <c r="V51" s="1"/>
      <c r="W51" s="1"/>
      <c r="X51" s="1"/>
      <c r="Y51" s="1"/>
      <c r="Z51" s="1"/>
      <c r="AA51" s="17"/>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5"/>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7" t="s">
        <v>22</v>
      </c>
      <c r="CK51" s="7" t="s">
        <v>22</v>
      </c>
      <c r="CL51" s="18" t="s">
        <v>22</v>
      </c>
      <c r="CN51" s="4"/>
      <c r="CO51" s="38">
        <v>1934</v>
      </c>
      <c r="CP51" s="49">
        <v>12.780833333333334</v>
      </c>
      <c r="CQ51" s="38"/>
      <c r="CR51" s="38">
        <v>1935</v>
      </c>
      <c r="CS51" s="49">
        <v>12.86</v>
      </c>
      <c r="CT51" s="38"/>
      <c r="CU51" s="38">
        <v>1983</v>
      </c>
      <c r="CV51" s="49">
        <v>13.966666666666669</v>
      </c>
      <c r="CW51" s="38"/>
      <c r="CX51" s="38">
        <v>1939</v>
      </c>
      <c r="CY51" s="49">
        <v>14.95125</v>
      </c>
      <c r="DA51" s="8">
        <v>1963</v>
      </c>
      <c r="DB51" s="8">
        <v>17.89</v>
      </c>
      <c r="DD51" s="8">
        <v>1985</v>
      </c>
      <c r="DE51" s="8">
        <v>17.600000000000001</v>
      </c>
      <c r="DG51" s="8">
        <v>1982</v>
      </c>
      <c r="DH51" s="8">
        <v>16.2</v>
      </c>
      <c r="DJ51" s="8">
        <v>1979</v>
      </c>
      <c r="DK51" s="8">
        <v>13.4</v>
      </c>
      <c r="DM51" s="8">
        <v>1963</v>
      </c>
      <c r="DN51" s="8">
        <v>10.44</v>
      </c>
      <c r="DP51" s="8">
        <v>1958</v>
      </c>
      <c r="DQ51" s="8">
        <v>7.83</v>
      </c>
      <c r="DS51" s="8">
        <v>1991</v>
      </c>
      <c r="DT51" s="8">
        <v>7.3</v>
      </c>
      <c r="DV51" s="8">
        <v>1958</v>
      </c>
      <c r="DW51" s="8">
        <v>8.61</v>
      </c>
      <c r="DY51" s="8">
        <v>1941</v>
      </c>
      <c r="DZ51" s="8">
        <v>10.61</v>
      </c>
      <c r="EB51" s="8">
        <v>1981</v>
      </c>
      <c r="EC51" s="8">
        <v>12.8</v>
      </c>
      <c r="EE51" s="8">
        <v>1957</v>
      </c>
      <c r="EF51" s="8">
        <v>14.67</v>
      </c>
      <c r="EH51" s="8">
        <v>1953</v>
      </c>
      <c r="EI51" s="8">
        <v>16.670000000000002</v>
      </c>
      <c r="EM51" s="19"/>
    </row>
    <row r="52" spans="1:143">
      <c r="A52" s="1"/>
      <c r="B52" s="1"/>
      <c r="C52" s="1"/>
      <c r="D52" s="1"/>
      <c r="E52" s="1"/>
      <c r="F52" s="1"/>
      <c r="G52" s="1"/>
      <c r="H52" s="1"/>
      <c r="I52" s="1"/>
      <c r="J52" s="1"/>
      <c r="K52" s="1"/>
      <c r="L52" s="1"/>
      <c r="M52" s="1"/>
      <c r="N52" s="1"/>
      <c r="O52" s="1"/>
      <c r="P52" s="1"/>
      <c r="Q52" s="1"/>
      <c r="R52" s="1"/>
      <c r="S52" s="1"/>
      <c r="T52" s="1"/>
      <c r="U52" s="1"/>
      <c r="V52" s="1"/>
      <c r="W52" s="1"/>
      <c r="X52" s="1"/>
      <c r="Y52" s="1"/>
      <c r="Z52" s="1"/>
      <c r="AA52" s="17"/>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E52" s="1"/>
      <c r="BF52" s="1"/>
      <c r="BG52" s="1"/>
      <c r="BH52" s="1"/>
      <c r="BI52" s="1"/>
      <c r="BJ52" s="1"/>
      <c r="BK52" s="1"/>
      <c r="BL52" s="1"/>
      <c r="BM52" s="1"/>
      <c r="BN52" s="1"/>
      <c r="BO52" s="1"/>
      <c r="BP52" s="1"/>
      <c r="BQ52" s="1"/>
      <c r="BR52" s="1"/>
      <c r="BS52" s="1"/>
      <c r="BT52" s="1"/>
      <c r="BU52" s="5"/>
      <c r="BV52" s="5"/>
      <c r="BW52" s="5"/>
      <c r="BX52" s="5"/>
      <c r="BY52" s="5"/>
      <c r="BZ52" s="5"/>
      <c r="CA52" s="5"/>
      <c r="CB52" s="5"/>
      <c r="CC52" s="5"/>
      <c r="CD52" s="5"/>
      <c r="CE52" s="5"/>
      <c r="CF52" s="5"/>
      <c r="CG52" s="5"/>
      <c r="CH52" s="5"/>
      <c r="CI52" s="5"/>
      <c r="CJ52" s="18" t="s">
        <v>91</v>
      </c>
      <c r="CK52" s="18" t="s">
        <v>91</v>
      </c>
      <c r="CL52" s="18" t="s">
        <v>91</v>
      </c>
      <c r="CN52" s="33"/>
      <c r="CO52" s="38">
        <v>1995</v>
      </c>
      <c r="CP52" s="49">
        <v>12.766666666666666</v>
      </c>
      <c r="CQ52" s="38"/>
      <c r="CR52" s="38">
        <v>2004</v>
      </c>
      <c r="CS52" s="49">
        <v>12.845833333333333</v>
      </c>
      <c r="CT52" s="38"/>
      <c r="CU52" s="38">
        <v>1954</v>
      </c>
      <c r="CV52" s="49">
        <v>13.963333333333333</v>
      </c>
      <c r="CW52" s="38"/>
      <c r="CX52" s="38">
        <v>2000</v>
      </c>
      <c r="CY52" s="49">
        <v>14.95</v>
      </c>
      <c r="DA52" s="8">
        <v>1948</v>
      </c>
      <c r="DB52" s="8">
        <v>17.829999999999998</v>
      </c>
      <c r="DD52" s="8">
        <v>1996</v>
      </c>
      <c r="DE52" s="8">
        <v>17.600000000000001</v>
      </c>
      <c r="DG52" s="8">
        <v>2005</v>
      </c>
      <c r="DH52" s="8">
        <v>16.2</v>
      </c>
      <c r="DJ52" s="8">
        <v>1932</v>
      </c>
      <c r="DK52" s="8">
        <v>13.39</v>
      </c>
      <c r="DM52" s="8">
        <v>1965</v>
      </c>
      <c r="DN52" s="8">
        <v>10.44</v>
      </c>
      <c r="DP52" s="8">
        <v>1974</v>
      </c>
      <c r="DQ52" s="8">
        <v>7.8</v>
      </c>
      <c r="DS52" s="8">
        <v>1971</v>
      </c>
      <c r="DT52" s="8">
        <v>7.3</v>
      </c>
      <c r="DV52" s="8">
        <v>1998</v>
      </c>
      <c r="DW52" s="8">
        <v>8.6</v>
      </c>
      <c r="DY52" s="8">
        <v>1978</v>
      </c>
      <c r="DZ52" s="8">
        <v>10.6</v>
      </c>
      <c r="EB52" s="8">
        <v>1955</v>
      </c>
      <c r="EC52" s="8">
        <v>12.78</v>
      </c>
      <c r="EE52" s="8">
        <v>1964</v>
      </c>
      <c r="EF52" s="8">
        <v>14.67</v>
      </c>
      <c r="EH52" s="8">
        <v>1962</v>
      </c>
      <c r="EI52" s="8">
        <v>16.61</v>
      </c>
      <c r="EM52" s="19"/>
    </row>
    <row r="53" spans="1:143">
      <c r="A53" s="1"/>
      <c r="B53" s="5">
        <v>1932</v>
      </c>
      <c r="C53" s="5">
        <v>1933</v>
      </c>
      <c r="D53" s="5">
        <v>1934</v>
      </c>
      <c r="E53" s="5">
        <v>1935</v>
      </c>
      <c r="F53" s="5">
        <v>1936</v>
      </c>
      <c r="G53" s="5">
        <v>1937</v>
      </c>
      <c r="H53" s="5">
        <v>1938</v>
      </c>
      <c r="I53" s="5">
        <v>1939</v>
      </c>
      <c r="J53" s="5">
        <v>1940</v>
      </c>
      <c r="K53" s="5">
        <v>1941</v>
      </c>
      <c r="L53" s="5">
        <v>1942</v>
      </c>
      <c r="M53" s="5">
        <v>1943</v>
      </c>
      <c r="N53" s="5">
        <v>1944</v>
      </c>
      <c r="O53" s="5">
        <v>1945</v>
      </c>
      <c r="P53" s="5">
        <v>1946</v>
      </c>
      <c r="Q53" s="5">
        <v>1947</v>
      </c>
      <c r="R53" s="5">
        <v>1948</v>
      </c>
      <c r="S53" s="5">
        <v>1949</v>
      </c>
      <c r="T53" s="5">
        <v>1950</v>
      </c>
      <c r="U53" s="5">
        <v>1951</v>
      </c>
      <c r="V53" s="5">
        <v>1952</v>
      </c>
      <c r="W53" s="5">
        <v>1953</v>
      </c>
      <c r="X53" s="5">
        <v>1954</v>
      </c>
      <c r="Y53" s="5">
        <v>1955</v>
      </c>
      <c r="Z53" s="5">
        <v>1956</v>
      </c>
      <c r="AA53" s="5">
        <v>1957</v>
      </c>
      <c r="AB53" s="5">
        <v>1958</v>
      </c>
      <c r="AC53" s="5">
        <v>1959</v>
      </c>
      <c r="AD53" s="5">
        <v>1960</v>
      </c>
      <c r="AE53" s="5">
        <v>1961</v>
      </c>
      <c r="AF53" s="5">
        <v>1962</v>
      </c>
      <c r="AG53" s="5">
        <v>1963</v>
      </c>
      <c r="AH53" s="5">
        <v>1964</v>
      </c>
      <c r="AI53" s="5">
        <v>1965</v>
      </c>
      <c r="AJ53" s="5">
        <v>1966</v>
      </c>
      <c r="AK53" s="5">
        <v>1967</v>
      </c>
      <c r="AL53" s="5">
        <v>1968</v>
      </c>
      <c r="AM53" s="5">
        <v>1969</v>
      </c>
      <c r="AN53" s="5">
        <v>1970</v>
      </c>
      <c r="AO53" s="5">
        <v>1971</v>
      </c>
      <c r="AP53" s="5">
        <v>1972</v>
      </c>
      <c r="AQ53" s="5">
        <v>1973</v>
      </c>
      <c r="AR53" s="5">
        <v>1974</v>
      </c>
      <c r="AS53" s="5">
        <v>1975</v>
      </c>
      <c r="AT53" s="5">
        <v>1976</v>
      </c>
      <c r="AU53" s="5">
        <v>1977</v>
      </c>
      <c r="AV53" s="5">
        <v>1978</v>
      </c>
      <c r="AW53" s="5">
        <v>1979</v>
      </c>
      <c r="AX53" s="5">
        <v>1980</v>
      </c>
      <c r="AY53" s="5">
        <v>1981</v>
      </c>
      <c r="AZ53" s="5">
        <v>1982</v>
      </c>
      <c r="BA53" s="5">
        <v>1983</v>
      </c>
      <c r="BB53" s="5">
        <v>1984</v>
      </c>
      <c r="BC53" s="5">
        <v>1985</v>
      </c>
      <c r="BD53" s="5">
        <v>1986</v>
      </c>
      <c r="BE53" s="5">
        <v>1987</v>
      </c>
      <c r="BF53" s="5">
        <v>1988</v>
      </c>
      <c r="BG53" s="5">
        <v>1989</v>
      </c>
      <c r="BH53" s="5">
        <v>1990</v>
      </c>
      <c r="BI53" s="5">
        <v>1991</v>
      </c>
      <c r="BJ53" s="5">
        <v>1992</v>
      </c>
      <c r="BK53" s="5">
        <v>1993</v>
      </c>
      <c r="BL53" s="5">
        <v>1994</v>
      </c>
      <c r="BM53" s="5">
        <v>1995</v>
      </c>
      <c r="BN53" s="5">
        <v>1996</v>
      </c>
      <c r="BO53" s="5">
        <v>1997</v>
      </c>
      <c r="BP53" s="5">
        <v>1998</v>
      </c>
      <c r="BQ53" s="5">
        <v>1999</v>
      </c>
      <c r="BR53" s="1">
        <v>2000</v>
      </c>
      <c r="BS53" s="1">
        <v>2001</v>
      </c>
      <c r="BT53" s="1">
        <v>2002</v>
      </c>
      <c r="BU53" s="5">
        <v>2003</v>
      </c>
      <c r="BV53" s="5">
        <v>2004</v>
      </c>
      <c r="BW53" s="5">
        <v>2005</v>
      </c>
      <c r="BX53" s="5">
        <v>2006</v>
      </c>
      <c r="BY53" s="5">
        <v>2007</v>
      </c>
      <c r="BZ53" s="5">
        <v>2008</v>
      </c>
      <c r="CA53" s="5">
        <v>2009</v>
      </c>
      <c r="CB53" s="5">
        <v>2010</v>
      </c>
      <c r="CC53" s="5">
        <v>2011</v>
      </c>
      <c r="CD53" s="5">
        <v>2012</v>
      </c>
      <c r="CE53" s="5">
        <v>2013</v>
      </c>
      <c r="CF53" s="5">
        <v>2014</v>
      </c>
      <c r="CG53" s="5">
        <v>2015</v>
      </c>
      <c r="CH53" s="5">
        <v>2016</v>
      </c>
      <c r="CI53" s="5">
        <v>2017</v>
      </c>
      <c r="CJ53" s="18" t="s">
        <v>188</v>
      </c>
      <c r="CK53" s="18" t="s">
        <v>89</v>
      </c>
      <c r="CL53" s="18" t="s">
        <v>191</v>
      </c>
      <c r="CN53" s="38"/>
      <c r="CO53" s="38">
        <v>1972</v>
      </c>
      <c r="CP53" s="49">
        <v>12.758333333333335</v>
      </c>
      <c r="CQ53" s="38"/>
      <c r="CR53" s="38">
        <v>1994</v>
      </c>
      <c r="CS53" s="49">
        <v>12.825000000000003</v>
      </c>
      <c r="CT53" s="38"/>
      <c r="CU53" s="38">
        <v>1995</v>
      </c>
      <c r="CV53" s="49">
        <v>13.900000000000004</v>
      </c>
      <c r="CW53" s="38"/>
      <c r="CX53" s="38">
        <v>1967</v>
      </c>
      <c r="CY53" s="49">
        <v>14.905000000000001</v>
      </c>
      <c r="DA53" s="8">
        <v>1992</v>
      </c>
      <c r="DB53" s="8">
        <v>17.8</v>
      </c>
      <c r="DD53" s="8">
        <v>2003</v>
      </c>
      <c r="DE53" s="8">
        <v>17.600000000000001</v>
      </c>
      <c r="DG53" s="8">
        <v>2011</v>
      </c>
      <c r="DH53" s="8">
        <v>16.2</v>
      </c>
      <c r="DJ53" s="8">
        <v>1951</v>
      </c>
      <c r="DK53" s="8">
        <v>13.39</v>
      </c>
      <c r="DM53" s="8">
        <v>1983</v>
      </c>
      <c r="DN53" s="8">
        <v>10.4</v>
      </c>
      <c r="DP53" s="8">
        <v>1996</v>
      </c>
      <c r="DQ53" s="8">
        <v>7.8</v>
      </c>
      <c r="DS53" s="8">
        <v>2004</v>
      </c>
      <c r="DT53" s="8">
        <v>7.2</v>
      </c>
      <c r="DV53" s="8">
        <v>2014</v>
      </c>
      <c r="DW53" s="8">
        <v>8.6</v>
      </c>
      <c r="DY53" s="8">
        <v>1983</v>
      </c>
      <c r="DZ53" s="8">
        <v>10.6</v>
      </c>
      <c r="EB53" s="8">
        <v>1971</v>
      </c>
      <c r="EC53" s="8">
        <v>12.7</v>
      </c>
      <c r="EE53" s="8">
        <v>1936</v>
      </c>
      <c r="EF53" s="8">
        <v>14.61</v>
      </c>
      <c r="EH53" s="8">
        <v>1978</v>
      </c>
      <c r="EI53" s="8">
        <v>16.600000000000001</v>
      </c>
      <c r="EM53" s="19"/>
    </row>
    <row r="54" spans="1:143">
      <c r="A54" s="1" t="s">
        <v>2</v>
      </c>
      <c r="B54" s="1"/>
      <c r="C54" s="1"/>
      <c r="D54" s="1"/>
      <c r="E54" s="1"/>
      <c r="F54" s="1"/>
      <c r="G54" s="1"/>
      <c r="H54" s="1"/>
      <c r="I54" s="1"/>
      <c r="J54" s="1"/>
      <c r="K54" s="1"/>
      <c r="L54" s="1"/>
      <c r="M54" s="1"/>
      <c r="N54" s="1"/>
      <c r="O54" s="1"/>
      <c r="P54" s="1"/>
      <c r="Q54" s="4"/>
      <c r="R54" s="4">
        <v>12.229032258064519</v>
      </c>
      <c r="S54" s="4">
        <v>9.8129032258064548</v>
      </c>
      <c r="T54" s="4">
        <v>11.570967741935483</v>
      </c>
      <c r="U54" s="4">
        <v>10.899999999999999</v>
      </c>
      <c r="V54" s="4">
        <v>10.919354838709678</v>
      </c>
      <c r="W54" s="4">
        <v>9.9903225806451612</v>
      </c>
      <c r="X54" s="4">
        <v>10.803225806451611</v>
      </c>
      <c r="Y54" s="4">
        <v>11.438709677419352</v>
      </c>
      <c r="Z54" s="4">
        <v>14.670967741935483</v>
      </c>
      <c r="AA54" s="30">
        <v>11.738709677419358</v>
      </c>
      <c r="AB54" s="4">
        <v>11.525806451612903</v>
      </c>
      <c r="AC54" s="4">
        <v>12.199999999999994</v>
      </c>
      <c r="AD54" s="4">
        <v>12.093548387096773</v>
      </c>
      <c r="AE54" s="4">
        <v>11.6741935483871</v>
      </c>
      <c r="AF54" s="4">
        <v>14.003225806451614</v>
      </c>
      <c r="AG54" s="4">
        <v>12.04193548387097</v>
      </c>
      <c r="AH54" s="4">
        <v>10.893548387096773</v>
      </c>
      <c r="AI54" s="4">
        <v>13.893548387096775</v>
      </c>
      <c r="AJ54" s="4">
        <v>12.60645161290323</v>
      </c>
      <c r="AK54" s="4">
        <v>12.399999999999999</v>
      </c>
      <c r="AL54" s="4">
        <v>12.290322580645162</v>
      </c>
      <c r="AM54" s="4">
        <v>11.629032258064514</v>
      </c>
      <c r="AN54" s="4">
        <v>14.035483870967743</v>
      </c>
      <c r="AO54" s="4">
        <v>13.403225806451612</v>
      </c>
      <c r="AP54" s="4">
        <v>11.619354838709677</v>
      </c>
      <c r="AQ54" s="4">
        <v>12.283870967741931</v>
      </c>
      <c r="AR54" s="4">
        <v>11.251612903225807</v>
      </c>
      <c r="AS54" s="4">
        <v>14.106451612903227</v>
      </c>
      <c r="AT54" s="4">
        <v>12.832258064516123</v>
      </c>
      <c r="AU54" s="4">
        <v>11.43225806451613</v>
      </c>
      <c r="AV54" s="4">
        <v>13.483870967741938</v>
      </c>
      <c r="AW54" s="4">
        <v>13.13225806451613</v>
      </c>
      <c r="AX54" s="4">
        <v>12.512903225806451</v>
      </c>
      <c r="AY54" s="4">
        <v>13.774193548387098</v>
      </c>
      <c r="AZ54" s="4">
        <v>12.551612903225807</v>
      </c>
      <c r="BA54" s="4">
        <v>11.209677419354838</v>
      </c>
      <c r="BB54" s="4">
        <v>10.003225806451614</v>
      </c>
      <c r="BC54" s="4">
        <v>13.558064516129033</v>
      </c>
      <c r="BD54" s="4">
        <v>14.409677419354837</v>
      </c>
      <c r="BE54" s="4">
        <v>11.938709677419356</v>
      </c>
      <c r="BF54" s="4">
        <v>11.741935483870968</v>
      </c>
      <c r="BG54" s="4">
        <v>13.758064516129034</v>
      </c>
      <c r="BH54" s="4">
        <v>12.487096774193548</v>
      </c>
      <c r="BI54" s="4">
        <v>12.329032258064515</v>
      </c>
      <c r="BJ54" s="4">
        <v>12.783870967741935</v>
      </c>
      <c r="BK54" s="4">
        <v>11.151612903225807</v>
      </c>
      <c r="BL54" s="4">
        <v>12.941935483870967</v>
      </c>
      <c r="BM54" s="4">
        <v>11.78709677419355</v>
      </c>
      <c r="BN54" s="4">
        <v>12.977419354838711</v>
      </c>
      <c r="BO54" s="4">
        <v>10.114290322580644</v>
      </c>
      <c r="BP54" s="4">
        <v>13.317161290322581</v>
      </c>
      <c r="BQ54" s="4">
        <v>14.179032258064515</v>
      </c>
      <c r="BR54" s="4">
        <v>12.243225806451614</v>
      </c>
      <c r="BS54" s="4">
        <v>11.623677419354838</v>
      </c>
      <c r="BT54" s="4">
        <v>13.734516129032258</v>
      </c>
      <c r="BU54" s="4">
        <v>11.832645161290325</v>
      </c>
      <c r="BV54" s="4">
        <v>14.362258064516128</v>
      </c>
      <c r="BW54" s="4">
        <v>12.456451612903225</v>
      </c>
      <c r="BX54" s="4">
        <v>12.601935483870971</v>
      </c>
      <c r="BY54" s="4">
        <v>12.645354838709675</v>
      </c>
      <c r="BZ54" s="4">
        <v>13.488709677419356</v>
      </c>
      <c r="CA54" s="4">
        <v>11.888290322580644</v>
      </c>
      <c r="CB54" s="4">
        <v>13.271935483870966</v>
      </c>
      <c r="CC54" s="4">
        <v>13.239354838709673</v>
      </c>
      <c r="CD54" s="4">
        <v>12.338322580645164</v>
      </c>
      <c r="CE54" s="4">
        <v>12.6</v>
      </c>
      <c r="CF54" s="4">
        <v>12</v>
      </c>
      <c r="CG54" s="4">
        <v>13.2</v>
      </c>
      <c r="CH54" s="4">
        <v>14.2</v>
      </c>
      <c r="CI54" s="4">
        <v>12.9</v>
      </c>
      <c r="CJ54" s="4">
        <f>AVERAGE(BD54:CH54)</f>
        <v>12.698181061394383</v>
      </c>
      <c r="CK54" s="4">
        <f>AVERAGE(Q54:BC54)</f>
        <v>12.171477079796265</v>
      </c>
      <c r="CL54" s="4">
        <f>AVERAGE(Q54:CH54)</f>
        <v>12.408112201963537</v>
      </c>
      <c r="CN54" s="38"/>
      <c r="CO54" s="38">
        <v>1960</v>
      </c>
      <c r="CP54" s="49">
        <v>12.744999999999999</v>
      </c>
      <c r="CQ54" s="38"/>
      <c r="CR54" s="38">
        <v>1982</v>
      </c>
      <c r="CS54" s="49">
        <v>12.816666666666668</v>
      </c>
      <c r="CT54" s="38"/>
      <c r="CU54" s="38">
        <v>1934</v>
      </c>
      <c r="CV54" s="49">
        <v>13.805</v>
      </c>
      <c r="CW54" s="38"/>
      <c r="CX54" s="38">
        <v>1954</v>
      </c>
      <c r="CY54" s="49">
        <v>14.89</v>
      </c>
      <c r="DA54" s="8">
        <v>2007</v>
      </c>
      <c r="DB54" s="8">
        <v>17.8</v>
      </c>
      <c r="DD54" s="8">
        <v>2007</v>
      </c>
      <c r="DE54" s="8">
        <v>17.600000000000001</v>
      </c>
      <c r="DG54" s="8">
        <v>1964</v>
      </c>
      <c r="DH54" s="8">
        <v>16.11</v>
      </c>
      <c r="DJ54" s="8">
        <v>1968</v>
      </c>
      <c r="DK54" s="8">
        <v>13.39</v>
      </c>
      <c r="DM54" s="8">
        <v>1952</v>
      </c>
      <c r="DN54" s="8">
        <v>10.33</v>
      </c>
      <c r="DP54" s="8">
        <v>2007</v>
      </c>
      <c r="DQ54" s="8">
        <v>7.8</v>
      </c>
      <c r="DS54" s="8">
        <v>1976</v>
      </c>
      <c r="DT54" s="8">
        <v>7.1</v>
      </c>
      <c r="DV54" s="8">
        <v>1947</v>
      </c>
      <c r="DW54" s="8">
        <v>8.56</v>
      </c>
      <c r="DY54" s="8">
        <v>1934</v>
      </c>
      <c r="DZ54" s="8">
        <v>10.56</v>
      </c>
      <c r="EB54" s="8">
        <v>2005</v>
      </c>
      <c r="EC54" s="8">
        <v>12.7</v>
      </c>
      <c r="EE54" s="8">
        <v>1994</v>
      </c>
      <c r="EF54" s="8">
        <v>14.6</v>
      </c>
      <c r="EH54" s="8">
        <v>1987</v>
      </c>
      <c r="EI54" s="8">
        <v>16.600000000000001</v>
      </c>
      <c r="EM54" s="19"/>
    </row>
    <row r="55" spans="1:143">
      <c r="A55" s="1" t="s">
        <v>3</v>
      </c>
      <c r="B55" s="1"/>
      <c r="C55" s="1"/>
      <c r="D55" s="1"/>
      <c r="E55" s="1"/>
      <c r="F55" s="1"/>
      <c r="G55" s="1"/>
      <c r="H55" s="1"/>
      <c r="I55" s="1"/>
      <c r="J55" s="1"/>
      <c r="K55" s="1"/>
      <c r="L55" s="1"/>
      <c r="M55" s="1"/>
      <c r="N55" s="1"/>
      <c r="O55" s="1"/>
      <c r="P55" s="1"/>
      <c r="Q55" s="4"/>
      <c r="R55" s="4">
        <v>11.168965517241379</v>
      </c>
      <c r="S55" s="4">
        <v>12.907142857142858</v>
      </c>
      <c r="T55" s="4">
        <v>10.075000000000001</v>
      </c>
      <c r="U55" s="4">
        <v>10.09642857142857</v>
      </c>
      <c r="V55" s="4">
        <v>12.220689655172414</v>
      </c>
      <c r="W55" s="4">
        <v>11.392857142857141</v>
      </c>
      <c r="X55" s="4">
        <v>12.525000000000002</v>
      </c>
      <c r="Y55" s="4">
        <v>13.957142857142856</v>
      </c>
      <c r="Z55" s="4">
        <v>12.66896551724138</v>
      </c>
      <c r="AA55" s="30">
        <v>12.907142857142858</v>
      </c>
      <c r="AB55" s="4">
        <v>13.703571428571427</v>
      </c>
      <c r="AC55" s="4">
        <v>11.964285714285714</v>
      </c>
      <c r="AD55" s="4">
        <v>12.272413793103448</v>
      </c>
      <c r="AE55" s="4">
        <v>12.753571428571428</v>
      </c>
      <c r="AF55" s="4">
        <v>11.624999999999998</v>
      </c>
      <c r="AG55" s="4">
        <v>13.578571428571426</v>
      </c>
      <c r="AH55" s="4">
        <v>11.27241379310345</v>
      </c>
      <c r="AI55" s="4">
        <v>11.47142857142857</v>
      </c>
      <c r="AJ55" s="4">
        <v>14.192857142857141</v>
      </c>
      <c r="AK55" s="4">
        <v>11.710714285714285</v>
      </c>
      <c r="AL55" s="4">
        <v>12.072413793103447</v>
      </c>
      <c r="AM55" s="4">
        <v>12.378571428571432</v>
      </c>
      <c r="AN55" s="4">
        <v>10.985714285714286</v>
      </c>
      <c r="AO55" s="4">
        <v>13.089285714285714</v>
      </c>
      <c r="AP55" s="4">
        <v>10.762068965517242</v>
      </c>
      <c r="AQ55" s="4">
        <v>11.582142857142857</v>
      </c>
      <c r="AR55" s="4">
        <v>14.982142857142856</v>
      </c>
      <c r="AS55" s="4">
        <v>13.835714285714289</v>
      </c>
      <c r="AT55" s="4">
        <v>9.9620689655172399</v>
      </c>
      <c r="AU55" s="4">
        <v>11.810714285714287</v>
      </c>
      <c r="AV55" s="4">
        <v>13.017857142857142</v>
      </c>
      <c r="AW55" s="4">
        <v>12.078571428571427</v>
      </c>
      <c r="AX55" s="4">
        <v>11.603448275862068</v>
      </c>
      <c r="AY55" s="4">
        <v>13.128571428571425</v>
      </c>
      <c r="AZ55" s="4">
        <v>13.24642857142857</v>
      </c>
      <c r="BA55" s="4">
        <v>10.575000000000001</v>
      </c>
      <c r="BB55" s="4">
        <v>11.28965517241379</v>
      </c>
      <c r="BC55" s="4">
        <v>11.339285714285717</v>
      </c>
      <c r="BD55" s="4">
        <v>12.914285714285713</v>
      </c>
      <c r="BE55" s="4">
        <v>11.12142857142857</v>
      </c>
      <c r="BF55" s="4">
        <v>13.348275862068968</v>
      </c>
      <c r="BG55" s="4">
        <v>11.385714285714286</v>
      </c>
      <c r="BH55" s="4">
        <v>13.514285714285711</v>
      </c>
      <c r="BI55" s="4">
        <v>11.985714285714284</v>
      </c>
      <c r="BJ55" s="4">
        <v>10.865517241379315</v>
      </c>
      <c r="BK55" s="4">
        <v>10.392857142857142</v>
      </c>
      <c r="BL55" s="4">
        <v>12.457142857142857</v>
      </c>
      <c r="BM55" s="4">
        <v>12.489285714285716</v>
      </c>
      <c r="BN55" s="4">
        <v>12.5</v>
      </c>
      <c r="BO55" s="4">
        <v>12.042857142857146</v>
      </c>
      <c r="BP55" s="4">
        <v>15.423571428571432</v>
      </c>
      <c r="BQ55" s="4">
        <v>13.058214285714289</v>
      </c>
      <c r="BR55" s="4">
        <v>12.09551724137931</v>
      </c>
      <c r="BS55" s="4">
        <v>12.819999999999999</v>
      </c>
      <c r="BT55" s="4">
        <v>10.941071428571432</v>
      </c>
      <c r="BU55" s="4">
        <v>12.03542857142857</v>
      </c>
      <c r="BV55" s="4">
        <v>12.286517241379309</v>
      </c>
      <c r="BW55" s="4">
        <v>13.830714285714283</v>
      </c>
      <c r="BX55" s="4">
        <v>12.331428571428575</v>
      </c>
      <c r="BY55" s="4">
        <v>12.598571428571427</v>
      </c>
      <c r="BZ55" s="4">
        <v>12.141517241379312</v>
      </c>
      <c r="CA55" s="4">
        <v>12.693535714285716</v>
      </c>
      <c r="CB55" s="4">
        <v>12.227500000000003</v>
      </c>
      <c r="CC55" s="4">
        <v>12.58685714285714</v>
      </c>
      <c r="CD55" s="4">
        <v>12.56344827586207</v>
      </c>
      <c r="CE55" s="4">
        <v>11.1</v>
      </c>
      <c r="CF55" s="4">
        <v>12.2</v>
      </c>
      <c r="CG55" s="4">
        <v>11.35</v>
      </c>
      <c r="CH55" s="4">
        <v>14.5</v>
      </c>
      <c r="CI55" s="4">
        <v>12.9</v>
      </c>
      <c r="CJ55" s="4">
        <f t="shared" ref="CJ55:CJ65" si="44">AVERAGE(BD55:CH55)</f>
        <v>12.380685722231048</v>
      </c>
      <c r="CK55" s="4">
        <f t="shared" ref="CK55:CK65" si="45">AVERAGE(Q55:BC55)</f>
        <v>12.163258361420795</v>
      </c>
      <c r="CL55" s="4">
        <f t="shared" ref="CL55:CL65" si="46">AVERAGE(Q55:CH55)</f>
        <v>12.260943117726855</v>
      </c>
      <c r="CN55" s="38"/>
      <c r="CO55" s="38">
        <v>1988</v>
      </c>
      <c r="CP55" s="49">
        <v>12.725</v>
      </c>
      <c r="CQ55" s="38"/>
      <c r="CR55" s="38">
        <v>1986</v>
      </c>
      <c r="CS55" s="49">
        <v>12.808333333333335</v>
      </c>
      <c r="CT55" s="38"/>
      <c r="CU55" s="38">
        <v>1980</v>
      </c>
      <c r="CV55" s="49">
        <v>13.766666666666667</v>
      </c>
      <c r="CW55" s="38"/>
      <c r="CX55" s="38">
        <v>1996</v>
      </c>
      <c r="CY55" s="49">
        <v>14.887499999999999</v>
      </c>
      <c r="DA55" s="8">
        <v>1996</v>
      </c>
      <c r="DB55" s="8">
        <v>17.7</v>
      </c>
      <c r="DD55" s="8">
        <v>1940</v>
      </c>
      <c r="DE55" s="8">
        <v>17.559999999999999</v>
      </c>
      <c r="DG55" s="8">
        <v>2001</v>
      </c>
      <c r="DH55" s="8">
        <v>16.100000000000001</v>
      </c>
      <c r="DJ55" s="8">
        <v>1942</v>
      </c>
      <c r="DK55" s="8">
        <v>13.33</v>
      </c>
      <c r="DM55" s="8">
        <v>1972</v>
      </c>
      <c r="DN55" s="8">
        <v>10.3</v>
      </c>
      <c r="DP55" s="8">
        <v>2012</v>
      </c>
      <c r="DQ55" s="8">
        <v>7.8</v>
      </c>
      <c r="DS55" s="8">
        <v>1947</v>
      </c>
      <c r="DT55" s="8">
        <v>7.06</v>
      </c>
      <c r="DV55" s="8">
        <v>1973</v>
      </c>
      <c r="DW55" s="8">
        <v>8.5</v>
      </c>
      <c r="DY55" s="8">
        <v>1953</v>
      </c>
      <c r="DZ55" s="8">
        <v>10.56</v>
      </c>
      <c r="EB55" s="8">
        <v>1934</v>
      </c>
      <c r="EC55" s="8">
        <v>12.67</v>
      </c>
      <c r="EE55" s="8">
        <v>1939</v>
      </c>
      <c r="EF55" s="8">
        <v>14.5</v>
      </c>
      <c r="EH55" s="8">
        <v>2002</v>
      </c>
      <c r="EI55" s="8">
        <v>16.600000000000001</v>
      </c>
      <c r="EM55" s="19"/>
    </row>
    <row r="56" spans="1:143">
      <c r="A56" s="1" t="s">
        <v>4</v>
      </c>
      <c r="B56" s="1"/>
      <c r="C56" s="1"/>
      <c r="D56" s="1"/>
      <c r="E56" s="1"/>
      <c r="F56" s="1"/>
      <c r="G56" s="1"/>
      <c r="H56" s="1"/>
      <c r="I56" s="1"/>
      <c r="J56" s="1"/>
      <c r="K56" s="1"/>
      <c r="L56" s="1"/>
      <c r="M56" s="1"/>
      <c r="N56" s="1"/>
      <c r="O56" s="1"/>
      <c r="P56" s="1"/>
      <c r="Q56" s="4">
        <v>9.0064516129032288</v>
      </c>
      <c r="R56" s="4">
        <v>10.574193548387095</v>
      </c>
      <c r="S56" s="4">
        <v>8.0741935483870986</v>
      </c>
      <c r="T56" s="4">
        <v>9.1225806451612943</v>
      </c>
      <c r="U56" s="4">
        <v>9.7225806451612886</v>
      </c>
      <c r="V56" s="4">
        <v>8.8967741935483868</v>
      </c>
      <c r="W56" s="4">
        <v>9.4193548387096779</v>
      </c>
      <c r="X56" s="4">
        <v>11.245161290322581</v>
      </c>
      <c r="Y56" s="4">
        <v>10.79032258064516</v>
      </c>
      <c r="Z56" s="4">
        <v>9.4290322580645149</v>
      </c>
      <c r="AA56" s="30">
        <v>12.029032258064515</v>
      </c>
      <c r="AB56" s="4">
        <v>10.64516129032258</v>
      </c>
      <c r="AC56" s="4">
        <v>11.880645161290319</v>
      </c>
      <c r="AD56" s="4">
        <v>9.8967741935483868</v>
      </c>
      <c r="AE56" s="4">
        <v>9.7387096774193562</v>
      </c>
      <c r="AF56" s="4">
        <v>10.596774193548388</v>
      </c>
      <c r="AG56" s="4">
        <v>10.174193548387096</v>
      </c>
      <c r="AH56" s="4">
        <v>10.938709677419357</v>
      </c>
      <c r="AI56" s="4">
        <v>10.893548387096773</v>
      </c>
      <c r="AJ56" s="4">
        <v>11.616129032258067</v>
      </c>
      <c r="AK56" s="4">
        <v>11.435483870967744</v>
      </c>
      <c r="AL56" s="4">
        <v>13.541935483870967</v>
      </c>
      <c r="AM56" s="4">
        <v>10.467741935483875</v>
      </c>
      <c r="AN56" s="4">
        <v>13.025806451612903</v>
      </c>
      <c r="AO56" s="4">
        <v>10.416129032258063</v>
      </c>
      <c r="AP56" s="4">
        <v>12.564516129032258</v>
      </c>
      <c r="AQ56" s="4">
        <v>11.532258064516126</v>
      </c>
      <c r="AR56" s="4">
        <v>9.0258064516129011</v>
      </c>
      <c r="AS56" s="4">
        <v>13.361290322580643</v>
      </c>
      <c r="AT56" s="4">
        <v>10.925806451612905</v>
      </c>
      <c r="AU56" s="4">
        <v>11.451612903225808</v>
      </c>
      <c r="AV56" s="4">
        <v>11.109677419354838</v>
      </c>
      <c r="AW56" s="4">
        <v>13.245161290322578</v>
      </c>
      <c r="AX56" s="4">
        <v>10.500000000000004</v>
      </c>
      <c r="AY56" s="4">
        <v>13.077419354838712</v>
      </c>
      <c r="AZ56" s="4">
        <v>10.512903225806451</v>
      </c>
      <c r="BA56" s="4">
        <v>11.248387096774195</v>
      </c>
      <c r="BB56" s="4">
        <v>12.199999999999998</v>
      </c>
      <c r="BC56" s="4">
        <v>10.216129032258062</v>
      </c>
      <c r="BD56" s="4">
        <v>10.022580645161289</v>
      </c>
      <c r="BE56" s="4">
        <v>10.035483870967742</v>
      </c>
      <c r="BF56" s="4">
        <v>9.7032258064516128</v>
      </c>
      <c r="BG56" s="4">
        <v>10.667741935483868</v>
      </c>
      <c r="BH56" s="4">
        <v>11.332258064516127</v>
      </c>
      <c r="BI56" s="4">
        <v>9.2903225806451619</v>
      </c>
      <c r="BJ56" s="4">
        <v>7.9516129032258052</v>
      </c>
      <c r="BK56" s="4">
        <v>9.0032258064516135</v>
      </c>
      <c r="BL56" s="4">
        <v>9.2870967741935502</v>
      </c>
      <c r="BM56" s="4">
        <v>10.906451612903222</v>
      </c>
      <c r="BN56" s="4">
        <v>9.5178064516129002</v>
      </c>
      <c r="BO56" s="4">
        <v>10.274032258064521</v>
      </c>
      <c r="BP56" s="4">
        <v>13.414161290322578</v>
      </c>
      <c r="BQ56" s="4">
        <v>12.708193548387095</v>
      </c>
      <c r="BR56" s="4">
        <v>9.7364193548387092</v>
      </c>
      <c r="BS56" s="4">
        <v>10.636903225806451</v>
      </c>
      <c r="BT56" s="4">
        <v>12.028935483870965</v>
      </c>
      <c r="BU56" s="4">
        <v>11.261774193548385</v>
      </c>
      <c r="BV56" s="4">
        <v>9.2695161290322581</v>
      </c>
      <c r="BW56" s="4">
        <v>11.001774193548389</v>
      </c>
      <c r="BX56" s="4">
        <v>9.1573548387096793</v>
      </c>
      <c r="BY56" s="4">
        <v>12.032032258064518</v>
      </c>
      <c r="BZ56" s="4">
        <v>11.799677419354836</v>
      </c>
      <c r="CA56" s="4">
        <v>9.6574516129032251</v>
      </c>
      <c r="CB56" s="4">
        <v>10.633032258064514</v>
      </c>
      <c r="CC56" s="4">
        <v>10.501967741935484</v>
      </c>
      <c r="CD56" s="4">
        <v>9.6469677419354838</v>
      </c>
      <c r="CE56" s="4">
        <v>10.7</v>
      </c>
      <c r="CF56" s="4">
        <v>9.9</v>
      </c>
      <c r="CG56" s="4">
        <v>11.2</v>
      </c>
      <c r="CH56" s="4">
        <v>11.6</v>
      </c>
      <c r="CI56" s="4">
        <v>11.8</v>
      </c>
      <c r="CJ56" s="4">
        <f t="shared" si="44"/>
        <v>10.479935483870968</v>
      </c>
      <c r="CK56" s="4">
        <f t="shared" si="45"/>
        <v>10.885856079404466</v>
      </c>
      <c r="CL56" s="4">
        <f t="shared" si="46"/>
        <v>10.706091244239632</v>
      </c>
      <c r="CN56" s="38"/>
      <c r="CO56" s="38">
        <v>1959</v>
      </c>
      <c r="CP56" s="49">
        <v>12.7125</v>
      </c>
      <c r="CQ56" s="38"/>
      <c r="CR56" s="38">
        <v>1997</v>
      </c>
      <c r="CS56" s="49">
        <v>12.758333333333333</v>
      </c>
      <c r="CT56" s="38"/>
      <c r="CU56" s="38">
        <v>1974</v>
      </c>
      <c r="CV56" s="49">
        <v>13.766666666666666</v>
      </c>
      <c r="CW56" s="38"/>
      <c r="CX56" s="38">
        <v>2004</v>
      </c>
      <c r="CY56" s="49">
        <v>14.868750000000002</v>
      </c>
      <c r="DA56" s="8">
        <v>1966</v>
      </c>
      <c r="DB56" s="8">
        <v>17.670000000000002</v>
      </c>
      <c r="DD56" s="8">
        <v>1959</v>
      </c>
      <c r="DE56" s="8">
        <v>17.559999999999999</v>
      </c>
      <c r="DG56" s="8">
        <v>1965</v>
      </c>
      <c r="DH56" s="8">
        <v>16</v>
      </c>
      <c r="DJ56" s="8">
        <v>1962</v>
      </c>
      <c r="DK56" s="8">
        <v>13.33</v>
      </c>
      <c r="DM56" s="8">
        <v>1991</v>
      </c>
      <c r="DN56" s="8">
        <v>10.3</v>
      </c>
      <c r="DP56" s="8">
        <v>1949</v>
      </c>
      <c r="DQ56" s="8">
        <v>7.78</v>
      </c>
      <c r="DS56" s="8">
        <v>2003</v>
      </c>
      <c r="DT56" s="8">
        <v>7</v>
      </c>
      <c r="DV56" s="8">
        <v>1977</v>
      </c>
      <c r="DW56" s="8">
        <v>8.5</v>
      </c>
      <c r="DY56" s="8">
        <v>1947</v>
      </c>
      <c r="DZ56" s="8">
        <v>10.44</v>
      </c>
      <c r="EB56" s="8">
        <v>2004</v>
      </c>
      <c r="EC56" s="8">
        <v>12.65</v>
      </c>
      <c r="EE56" s="8">
        <v>1955</v>
      </c>
      <c r="EF56" s="8">
        <v>14.5</v>
      </c>
      <c r="EH56" s="8">
        <v>1966</v>
      </c>
      <c r="EI56" s="8">
        <v>16.559999999999999</v>
      </c>
      <c r="EM56" s="19"/>
    </row>
    <row r="57" spans="1:143">
      <c r="A57" s="1" t="s">
        <v>5</v>
      </c>
      <c r="B57" s="1"/>
      <c r="C57" s="1"/>
      <c r="D57" s="1"/>
      <c r="E57" s="1"/>
      <c r="F57" s="1"/>
      <c r="G57" s="1"/>
      <c r="H57" s="1"/>
      <c r="I57" s="1"/>
      <c r="J57" s="1"/>
      <c r="K57" s="1"/>
      <c r="L57" s="1"/>
      <c r="M57" s="1"/>
      <c r="N57" s="1"/>
      <c r="O57" s="1"/>
      <c r="P57" s="1"/>
      <c r="Q57" s="4">
        <v>7.5799999999999983</v>
      </c>
      <c r="R57" s="4">
        <v>8.0533333333333328</v>
      </c>
      <c r="S57" s="4">
        <v>6.1366666666666667</v>
      </c>
      <c r="T57" s="4">
        <v>6.1533333333333333</v>
      </c>
      <c r="U57" s="4">
        <v>8.129999999999999</v>
      </c>
      <c r="V57" s="4">
        <v>6.8133333333333352</v>
      </c>
      <c r="W57" s="4">
        <v>7.2666666666666675</v>
      </c>
      <c r="X57" s="4">
        <v>6.4166666666666696</v>
      </c>
      <c r="Y57" s="4">
        <v>8.9833333333333325</v>
      </c>
      <c r="Z57" s="4">
        <v>11.270000000000001</v>
      </c>
      <c r="AA57" s="30">
        <v>9.6666666666666679</v>
      </c>
      <c r="AB57" s="4">
        <v>5.47</v>
      </c>
      <c r="AC57" s="4">
        <v>7.4066666666666663</v>
      </c>
      <c r="AD57" s="4">
        <v>7.5266666666666691</v>
      </c>
      <c r="AE57" s="4">
        <v>8.0166666666666675</v>
      </c>
      <c r="AF57" s="4">
        <v>8.3500000000000014</v>
      </c>
      <c r="AG57" s="4">
        <v>6.4866666666666664</v>
      </c>
      <c r="AH57" s="4">
        <v>6.7133333333333338</v>
      </c>
      <c r="AI57" s="4">
        <v>7.376666666666666</v>
      </c>
      <c r="AJ57" s="4">
        <v>8.0266666666666655</v>
      </c>
      <c r="AK57" s="4">
        <v>9.3133333333333344</v>
      </c>
      <c r="AL57" s="4">
        <v>8.3533333333333353</v>
      </c>
      <c r="AM57" s="4">
        <v>7.2033333333333349</v>
      </c>
      <c r="AN57" s="4">
        <v>9.0266666666666655</v>
      </c>
      <c r="AO57" s="4">
        <v>8.303333333333331</v>
      </c>
      <c r="AP57" s="4">
        <v>8.5400000000000009</v>
      </c>
      <c r="AQ57" s="4">
        <v>8.1666666666666661</v>
      </c>
      <c r="AR57" s="4">
        <v>9.9099999999999984</v>
      </c>
      <c r="AS57" s="4">
        <v>8.8000000000000007</v>
      </c>
      <c r="AT57" s="4">
        <v>7.996666666666667</v>
      </c>
      <c r="AU57" s="4">
        <v>7.4866666666666672</v>
      </c>
      <c r="AV57" s="4">
        <v>11.793333333333333</v>
      </c>
      <c r="AW57" s="4">
        <v>8.2866666666666671</v>
      </c>
      <c r="AX57" s="4">
        <v>8.0566666666666684</v>
      </c>
      <c r="AY57" s="4">
        <v>9.6266666666666652</v>
      </c>
      <c r="AZ57" s="4">
        <v>6.2100000000000026</v>
      </c>
      <c r="BA57" s="4">
        <v>7.84</v>
      </c>
      <c r="BB57" s="4">
        <v>7.206666666666667</v>
      </c>
      <c r="BC57" s="4">
        <v>7.79</v>
      </c>
      <c r="BD57" s="4">
        <v>8.1266666666666687</v>
      </c>
      <c r="BE57" s="4">
        <v>7.5633333333333317</v>
      </c>
      <c r="BF57" s="4">
        <v>4.9766666666666657</v>
      </c>
      <c r="BG57" s="4">
        <v>7.19</v>
      </c>
      <c r="BH57" s="4">
        <v>8.7299999999999986</v>
      </c>
      <c r="BI57" s="4">
        <v>6.5666666666666664</v>
      </c>
      <c r="BJ57" s="4">
        <v>4.6566666666666663</v>
      </c>
      <c r="BK57" s="4">
        <v>6.6466666666666674</v>
      </c>
      <c r="BL57" s="4">
        <v>7.83</v>
      </c>
      <c r="BM57" s="4">
        <v>10.023333333333333</v>
      </c>
      <c r="BN57" s="4">
        <v>9.3100333333333314</v>
      </c>
      <c r="BO57" s="4">
        <v>6.9889999999999999</v>
      </c>
      <c r="BP57" s="4">
        <v>8.7169333333333352</v>
      </c>
      <c r="BQ57" s="4">
        <v>8.4817</v>
      </c>
      <c r="BR57" s="4">
        <v>8.9931333333333345</v>
      </c>
      <c r="BS57" s="4">
        <v>7.6707333333333336</v>
      </c>
      <c r="BT57" s="4">
        <v>7.6262000000000008</v>
      </c>
      <c r="BU57" s="4">
        <v>6.8902999999999972</v>
      </c>
      <c r="BV57" s="4">
        <v>7.1918000000000006</v>
      </c>
      <c r="BW57" s="4">
        <v>6.9337333333333362</v>
      </c>
      <c r="BX57" s="4">
        <v>10.2524</v>
      </c>
      <c r="BY57" s="4">
        <v>7.6184000000000003</v>
      </c>
      <c r="BZ57" s="4">
        <v>8.9730999999999987</v>
      </c>
      <c r="CA57" s="4">
        <v>7.7353666666666667</v>
      </c>
      <c r="CB57" s="4">
        <v>9.1208333333333336</v>
      </c>
      <c r="CC57" s="4">
        <v>7.8046333333333324</v>
      </c>
      <c r="CD57" s="4">
        <v>7.6860000000000017</v>
      </c>
      <c r="CE57" s="4">
        <v>9.8000000000000007</v>
      </c>
      <c r="CF57" s="4">
        <v>10.3</v>
      </c>
      <c r="CG57" s="4">
        <v>9.1</v>
      </c>
      <c r="CH57" s="4">
        <v>8</v>
      </c>
      <c r="CI57" s="4">
        <v>9.5</v>
      </c>
      <c r="CJ57" s="4">
        <f t="shared" si="44"/>
        <v>7.9840096774193547</v>
      </c>
      <c r="CK57" s="4">
        <f t="shared" si="45"/>
        <v>7.9936752136752149</v>
      </c>
      <c r="CL57" s="4">
        <f t="shared" si="46"/>
        <v>7.9893947619047614</v>
      </c>
      <c r="CN57" s="38"/>
      <c r="CO57" s="38">
        <v>1991</v>
      </c>
      <c r="CP57" s="49">
        <v>12.708333333333334</v>
      </c>
      <c r="CQ57" s="38"/>
      <c r="CR57" s="38">
        <v>1954</v>
      </c>
      <c r="CS57" s="49">
        <v>12.744999999999999</v>
      </c>
      <c r="CT57" s="38"/>
      <c r="CU57" s="38">
        <v>1996</v>
      </c>
      <c r="CV57" s="49">
        <v>13.749999999999998</v>
      </c>
      <c r="CW57" s="38"/>
      <c r="CX57" s="38">
        <v>1983</v>
      </c>
      <c r="CY57" s="49">
        <v>14.862499999999997</v>
      </c>
      <c r="DA57" s="8">
        <v>1955</v>
      </c>
      <c r="DB57" s="8">
        <v>17.61</v>
      </c>
      <c r="DD57" s="8">
        <v>1960</v>
      </c>
      <c r="DE57" s="8">
        <v>17.559999999999999</v>
      </c>
      <c r="DG57" s="8">
        <v>1985</v>
      </c>
      <c r="DH57" s="8">
        <v>16</v>
      </c>
      <c r="DJ57" s="8">
        <v>2002</v>
      </c>
      <c r="DK57" s="8">
        <v>13.3</v>
      </c>
      <c r="DM57" s="8">
        <v>1993</v>
      </c>
      <c r="DN57" s="8">
        <v>10.3</v>
      </c>
      <c r="DP57" s="8">
        <v>1953</v>
      </c>
      <c r="DQ57" s="8">
        <v>7.78</v>
      </c>
      <c r="DS57" s="8">
        <v>1996</v>
      </c>
      <c r="DT57" s="8">
        <v>7</v>
      </c>
      <c r="DV57" s="8">
        <v>2011</v>
      </c>
      <c r="DW57" s="8">
        <v>8.4</v>
      </c>
      <c r="DY57" s="8">
        <v>1948</v>
      </c>
      <c r="DZ57" s="8">
        <v>10.44</v>
      </c>
      <c r="EB57" s="8">
        <v>1977</v>
      </c>
      <c r="EC57" s="8">
        <v>12.6</v>
      </c>
      <c r="EE57" s="8">
        <v>2002</v>
      </c>
      <c r="EF57" s="8">
        <v>14.5</v>
      </c>
      <c r="EH57" s="8">
        <v>1941</v>
      </c>
      <c r="EI57" s="8">
        <v>16.440000000000001</v>
      </c>
      <c r="EM57" s="19"/>
    </row>
    <row r="58" spans="1:143">
      <c r="A58" s="1" t="s">
        <v>6</v>
      </c>
      <c r="B58" s="1"/>
      <c r="C58" s="1"/>
      <c r="D58" s="1"/>
      <c r="E58" s="1"/>
      <c r="F58" s="1"/>
      <c r="G58" s="1"/>
      <c r="H58" s="1"/>
      <c r="I58" s="1"/>
      <c r="J58" s="1"/>
      <c r="K58" s="1"/>
      <c r="L58" s="1"/>
      <c r="M58" s="1"/>
      <c r="N58" s="1"/>
      <c r="O58" s="1"/>
      <c r="P58" s="1"/>
      <c r="Q58" s="4">
        <v>3.8612903225806448</v>
      </c>
      <c r="R58" s="4">
        <v>5.4193548387096779</v>
      </c>
      <c r="S58" s="4">
        <v>5.2516129032258059</v>
      </c>
      <c r="T58" s="4">
        <v>7.4225806451612915</v>
      </c>
      <c r="U58" s="4">
        <v>2.709677419354839</v>
      </c>
      <c r="V58" s="4">
        <v>4.8741935483870957</v>
      </c>
      <c r="W58" s="4">
        <v>5.170967741935482</v>
      </c>
      <c r="X58" s="4">
        <v>5.241935483870968</v>
      </c>
      <c r="Y58" s="4">
        <v>5.9967741935483891</v>
      </c>
      <c r="Z58" s="4">
        <v>5.9064516129032265</v>
      </c>
      <c r="AA58" s="30">
        <v>5.9645161290322593</v>
      </c>
      <c r="AB58" s="4">
        <v>6.3645161290322587</v>
      </c>
      <c r="AC58" s="4">
        <v>2.6806451612903235</v>
      </c>
      <c r="AD58" s="4">
        <v>5.1548387096774189</v>
      </c>
      <c r="AE58" s="4">
        <v>4.7612903225806438</v>
      </c>
      <c r="AF58" s="4">
        <v>8.009677419354837</v>
      </c>
      <c r="AG58" s="4">
        <v>4.82258064516129</v>
      </c>
      <c r="AH58" s="4">
        <v>4.3161290322580639</v>
      </c>
      <c r="AI58" s="4">
        <v>5.290322580645161</v>
      </c>
      <c r="AJ58" s="4">
        <v>3.0774193548387099</v>
      </c>
      <c r="AK58" s="4">
        <v>5.4</v>
      </c>
      <c r="AL58" s="4">
        <v>7.2290322580645165</v>
      </c>
      <c r="AM58" s="4">
        <v>4.9741935483870972</v>
      </c>
      <c r="AN58" s="4">
        <v>3.8677419354838709</v>
      </c>
      <c r="AO58" s="4">
        <v>6</v>
      </c>
      <c r="AP58" s="4">
        <v>4.7354838709677427</v>
      </c>
      <c r="AQ58" s="4">
        <v>6.0580645161290327</v>
      </c>
      <c r="AR58" s="4">
        <v>4.2290322580645157</v>
      </c>
      <c r="AS58" s="4">
        <v>7.1741935483870991</v>
      </c>
      <c r="AT58" s="4">
        <v>3.9903225806451608</v>
      </c>
      <c r="AU58" s="4">
        <v>2.9096774193548391</v>
      </c>
      <c r="AV58" s="4">
        <v>5.5129032258064514</v>
      </c>
      <c r="AW58" s="4">
        <v>4.8967741935483877</v>
      </c>
      <c r="AX58" s="4">
        <v>5.6225806451612899</v>
      </c>
      <c r="AY58" s="4">
        <v>4.4322580645161311</v>
      </c>
      <c r="AZ58" s="4">
        <v>5.1193548387096781</v>
      </c>
      <c r="BA58" s="4">
        <v>4.82258064516129</v>
      </c>
      <c r="BB58" s="4">
        <v>4.0193548387096776</v>
      </c>
      <c r="BC58" s="4">
        <v>4.870967741935484</v>
      </c>
      <c r="BD58" s="4">
        <v>5.8000000000000007</v>
      </c>
      <c r="BE58" s="4">
        <v>7.258064516129032</v>
      </c>
      <c r="BF58" s="4">
        <v>3.3612903225806448</v>
      </c>
      <c r="BG58" s="4">
        <v>5.2870967741935475</v>
      </c>
      <c r="BH58" s="4">
        <v>6.5806451612903238</v>
      </c>
      <c r="BI58" s="4">
        <v>4.3290322580645162</v>
      </c>
      <c r="BJ58" s="4">
        <v>2.7096774193548385</v>
      </c>
      <c r="BK58" s="4">
        <v>4.5580645161290319</v>
      </c>
      <c r="BL58" s="4">
        <v>5.9387096774193555</v>
      </c>
      <c r="BM58" s="4">
        <v>6.4703225806451616</v>
      </c>
      <c r="BN58" s="4">
        <v>4.5086774193548385</v>
      </c>
      <c r="BO58" s="4">
        <v>7.4906129032258093</v>
      </c>
      <c r="BP58" s="4">
        <v>6.1298387096774185</v>
      </c>
      <c r="BQ58" s="4">
        <v>6.7340967741935485</v>
      </c>
      <c r="BR58" s="4">
        <v>5.7368387096774187</v>
      </c>
      <c r="BS58" s="4">
        <v>6.8928709677419384</v>
      </c>
      <c r="BT58" s="4">
        <v>5.8735483870967728</v>
      </c>
      <c r="BU58" s="4">
        <v>6.7440645161290327</v>
      </c>
      <c r="BV58" s="4">
        <v>7.017354838709676</v>
      </c>
      <c r="BW58" s="4">
        <v>6.9985806451612911</v>
      </c>
      <c r="BX58" s="4">
        <v>6.0340322580645163</v>
      </c>
      <c r="BY58" s="4">
        <v>7.557032258064516</v>
      </c>
      <c r="BZ58" s="4">
        <v>3.012903225806451</v>
      </c>
      <c r="CA58" s="4">
        <v>3.1255161290322593</v>
      </c>
      <c r="CB58" s="4">
        <v>6.7791935483870978</v>
      </c>
      <c r="CC58" s="4">
        <v>8.0868387096774175</v>
      </c>
      <c r="CD58" s="4">
        <v>3.8331935483870962</v>
      </c>
      <c r="CE58" s="4">
        <v>5.8</v>
      </c>
      <c r="CF58" s="4">
        <v>6.2</v>
      </c>
      <c r="CG58" s="4">
        <v>5.7</v>
      </c>
      <c r="CH58" s="4">
        <v>7.6</v>
      </c>
      <c r="CI58" s="4"/>
      <c r="CJ58" s="4">
        <f t="shared" si="44"/>
        <v>5.8112289281997915</v>
      </c>
      <c r="CK58" s="4">
        <f t="shared" si="45"/>
        <v>5.0810587262200189</v>
      </c>
      <c r="CL58" s="4">
        <f t="shared" si="46"/>
        <v>5.4044198156682031</v>
      </c>
      <c r="CN58" s="38"/>
      <c r="CO58" s="38">
        <v>1950</v>
      </c>
      <c r="CP58" s="49">
        <v>12.686666666666667</v>
      </c>
      <c r="CQ58" s="38"/>
      <c r="CR58" s="38">
        <v>1995</v>
      </c>
      <c r="CS58" s="49">
        <v>12.741666666666667</v>
      </c>
      <c r="CT58" s="38"/>
      <c r="CU58" s="38">
        <v>1984</v>
      </c>
      <c r="CV58" s="49">
        <v>13.700000000000001</v>
      </c>
      <c r="CW58" s="38"/>
      <c r="CX58" s="38">
        <v>2005</v>
      </c>
      <c r="CY58" s="49">
        <v>14.84375</v>
      </c>
      <c r="DA58" s="8">
        <v>1983</v>
      </c>
      <c r="DB58" s="8">
        <v>17.600000000000001</v>
      </c>
      <c r="DD58" s="8">
        <v>1962</v>
      </c>
      <c r="DE58" s="8">
        <v>17.559999999999999</v>
      </c>
      <c r="DG58" s="8">
        <v>1963</v>
      </c>
      <c r="DH58" s="8">
        <v>15.78</v>
      </c>
      <c r="DJ58" s="8">
        <v>2009</v>
      </c>
      <c r="DK58" s="8">
        <v>13.3</v>
      </c>
      <c r="DM58" s="8">
        <v>1996</v>
      </c>
      <c r="DN58" s="8">
        <v>10.3</v>
      </c>
      <c r="DP58" s="8">
        <v>1995</v>
      </c>
      <c r="DQ58" s="8">
        <v>7.7</v>
      </c>
      <c r="DS58" s="8">
        <v>1982</v>
      </c>
      <c r="DT58" s="8">
        <v>7</v>
      </c>
      <c r="DV58" s="8">
        <v>1938</v>
      </c>
      <c r="DW58" s="8">
        <v>8.39</v>
      </c>
      <c r="DY58" s="8">
        <v>1964</v>
      </c>
      <c r="DZ58" s="8">
        <v>10.44</v>
      </c>
      <c r="EB58" s="8">
        <v>1964</v>
      </c>
      <c r="EC58" s="8">
        <v>12.5</v>
      </c>
      <c r="EE58" s="8">
        <v>1933</v>
      </c>
      <c r="EF58" s="8">
        <v>14.44</v>
      </c>
      <c r="EH58" s="8">
        <v>1954</v>
      </c>
      <c r="EI58" s="8">
        <v>16.440000000000001</v>
      </c>
      <c r="EM58" s="19"/>
    </row>
    <row r="59" spans="1:143">
      <c r="A59" s="1" t="s">
        <v>7</v>
      </c>
      <c r="B59" s="1"/>
      <c r="C59" s="1"/>
      <c r="D59" s="1"/>
      <c r="E59" s="1"/>
      <c r="F59" s="1"/>
      <c r="G59" s="1"/>
      <c r="H59" s="1"/>
      <c r="I59" s="1"/>
      <c r="J59" s="1"/>
      <c r="K59" s="1"/>
      <c r="L59" s="1"/>
      <c r="M59" s="1"/>
      <c r="N59" s="1"/>
      <c r="O59" s="1"/>
      <c r="P59" s="1"/>
      <c r="Q59" s="4">
        <v>3.1933333333333329</v>
      </c>
      <c r="R59" s="4">
        <v>1.57</v>
      </c>
      <c r="S59" s="4">
        <v>2.67</v>
      </c>
      <c r="T59" s="4">
        <v>2.4766666666666666</v>
      </c>
      <c r="U59" s="4">
        <v>-8.6666666666666503E-2</v>
      </c>
      <c r="V59" s="4">
        <v>3.04</v>
      </c>
      <c r="W59" s="4">
        <v>3.1533333333333338</v>
      </c>
      <c r="X59" s="4">
        <v>2.9833333333333338</v>
      </c>
      <c r="Y59" s="4">
        <v>1.6266666666666685</v>
      </c>
      <c r="Z59" s="4">
        <v>3.149999999999999</v>
      </c>
      <c r="AA59" s="30">
        <v>2.1333333333333337</v>
      </c>
      <c r="AB59" s="4">
        <v>1.5666666666666667</v>
      </c>
      <c r="AC59" s="4">
        <v>0.77333333333333332</v>
      </c>
      <c r="AD59" s="4">
        <v>3.819999999999999</v>
      </c>
      <c r="AE59" s="4">
        <v>1.4199999999999997</v>
      </c>
      <c r="AF59" s="4">
        <v>3.6666666666666656</v>
      </c>
      <c r="AG59" s="4">
        <v>1.916666666666667</v>
      </c>
      <c r="AH59" s="4">
        <v>2.5299999999999994</v>
      </c>
      <c r="AI59" s="4">
        <v>2.6566666666666663</v>
      </c>
      <c r="AJ59" s="4">
        <v>2.4600000000000004</v>
      </c>
      <c r="AK59" s="4">
        <v>0.76333333333333353</v>
      </c>
      <c r="AL59" s="4">
        <v>3.4633333333333343</v>
      </c>
      <c r="AM59" s="4">
        <v>-0.37666666666666643</v>
      </c>
      <c r="AN59" s="4">
        <v>2.9866666666666668</v>
      </c>
      <c r="AO59" s="4">
        <v>4.8866666666666667</v>
      </c>
      <c r="AP59" s="4">
        <v>-0.49333333333333312</v>
      </c>
      <c r="AQ59" s="4">
        <v>2.7133333333333338</v>
      </c>
      <c r="AR59" s="4">
        <v>2.4999999999999991</v>
      </c>
      <c r="AS59" s="4">
        <v>1.1500000000000001</v>
      </c>
      <c r="AT59" s="4">
        <v>1.5233333333333334</v>
      </c>
      <c r="AU59" s="4">
        <v>2.36</v>
      </c>
      <c r="AV59" s="4">
        <v>2.8766666666666674</v>
      </c>
      <c r="AW59" s="4">
        <v>2.9633333333333329</v>
      </c>
      <c r="AX59" s="4">
        <v>2.7466666666666675</v>
      </c>
      <c r="AY59" s="4">
        <v>3.6166666666666689</v>
      </c>
      <c r="AZ59" s="4">
        <v>2.023333333333333</v>
      </c>
      <c r="BA59" s="4">
        <v>2.6366666666666658</v>
      </c>
      <c r="BB59" s="4">
        <v>2.6766666666666663</v>
      </c>
      <c r="BC59" s="4">
        <v>4.0400000000000009</v>
      </c>
      <c r="BD59" s="4">
        <v>3.2766666666666668</v>
      </c>
      <c r="BE59" s="4">
        <v>3.3833333333333337</v>
      </c>
      <c r="BF59" s="4">
        <v>3.7566666666666668</v>
      </c>
      <c r="BG59" s="4">
        <v>3.7299999999999991</v>
      </c>
      <c r="BH59" s="4">
        <v>3.5899999999999994</v>
      </c>
      <c r="BI59" s="4">
        <v>0.66999999999999982</v>
      </c>
      <c r="BJ59" s="4">
        <v>2.1733333333333342</v>
      </c>
      <c r="BK59" s="4">
        <v>4.953333333333334</v>
      </c>
      <c r="BL59" s="4">
        <v>2.5214285714285718</v>
      </c>
      <c r="BM59" s="4">
        <v>2.9233333333333329</v>
      </c>
      <c r="BN59" s="4">
        <v>2.5146000000000002</v>
      </c>
      <c r="BO59" s="4">
        <v>2.6748000000000016</v>
      </c>
      <c r="BP59" s="4">
        <v>3.6841666666666666</v>
      </c>
      <c r="BQ59" s="4">
        <v>3.4366999999999992</v>
      </c>
      <c r="BR59" s="4">
        <v>4.0595999999999997</v>
      </c>
      <c r="BS59" s="4">
        <v>3.3739666666666666</v>
      </c>
      <c r="BT59" s="4">
        <v>5.7787666666666668</v>
      </c>
      <c r="BU59" s="4">
        <v>5.7560000000000002</v>
      </c>
      <c r="BV59" s="4">
        <v>5.1558333333333337</v>
      </c>
      <c r="BW59" s="4">
        <v>2.4575000000000005</v>
      </c>
      <c r="BX59" s="4">
        <v>2.0259</v>
      </c>
      <c r="BY59" s="4">
        <v>2.5571666666666673</v>
      </c>
      <c r="BZ59" s="4">
        <v>3.14</v>
      </c>
      <c r="CA59" s="4">
        <v>1.5979999999999999</v>
      </c>
      <c r="CB59" s="4">
        <v>4.0731666666666673</v>
      </c>
      <c r="CC59" s="4">
        <v>4.7548000000000004</v>
      </c>
      <c r="CD59" s="4">
        <v>2.1724999999999999</v>
      </c>
      <c r="CE59" s="4">
        <v>4.7</v>
      </c>
      <c r="CF59" s="4">
        <v>6.1</v>
      </c>
      <c r="CG59" s="4">
        <v>3.6</v>
      </c>
      <c r="CH59" s="4">
        <v>4.8</v>
      </c>
      <c r="CI59" s="4"/>
      <c r="CJ59" s="4">
        <f t="shared" si="44"/>
        <v>3.5287600614439323</v>
      </c>
      <c r="CK59" s="4">
        <f t="shared" si="45"/>
        <v>2.3532478632478635</v>
      </c>
      <c r="CL59" s="4">
        <f t="shared" si="46"/>
        <v>2.873831836734694</v>
      </c>
      <c r="CN59" s="38"/>
      <c r="CO59" s="38">
        <v>1996</v>
      </c>
      <c r="CP59" s="49">
        <v>12.66666666666667</v>
      </c>
      <c r="CQ59" s="38"/>
      <c r="CR59" s="38">
        <v>1983</v>
      </c>
      <c r="CS59" s="49">
        <v>12.733333333333333</v>
      </c>
      <c r="CT59" s="38"/>
      <c r="CU59" s="38">
        <v>1941</v>
      </c>
      <c r="CV59" s="49">
        <v>13.678333333333335</v>
      </c>
      <c r="CW59" s="38"/>
      <c r="CX59" s="38">
        <v>1960</v>
      </c>
      <c r="CY59" s="49">
        <v>14.8125</v>
      </c>
      <c r="DA59" s="8">
        <v>2003</v>
      </c>
      <c r="DB59" s="8">
        <v>17.600000000000001</v>
      </c>
      <c r="DD59" s="8">
        <v>1997</v>
      </c>
      <c r="DE59" s="8">
        <v>17.5</v>
      </c>
      <c r="DG59" s="8">
        <v>2009</v>
      </c>
      <c r="DH59" s="8">
        <v>15.7</v>
      </c>
      <c r="DJ59" s="8">
        <v>1959</v>
      </c>
      <c r="DK59" s="8">
        <v>13.22</v>
      </c>
      <c r="DM59" s="8">
        <v>1942</v>
      </c>
      <c r="DN59" s="8">
        <v>10.28</v>
      </c>
      <c r="DP59" s="8">
        <v>1977</v>
      </c>
      <c r="DQ59" s="8">
        <v>7.6</v>
      </c>
      <c r="DS59" s="8">
        <v>1980</v>
      </c>
      <c r="DT59" s="8">
        <v>7</v>
      </c>
      <c r="DV59" s="8">
        <v>1949</v>
      </c>
      <c r="DW59" s="8">
        <v>8.39</v>
      </c>
      <c r="DY59" s="8">
        <v>2004</v>
      </c>
      <c r="DZ59" s="8">
        <v>10.4</v>
      </c>
      <c r="EB59" s="8">
        <v>1966</v>
      </c>
      <c r="EC59" s="8">
        <v>12.5</v>
      </c>
      <c r="EE59" s="8">
        <v>1986</v>
      </c>
      <c r="EF59" s="8">
        <v>14.4</v>
      </c>
      <c r="EH59" s="8">
        <v>1986</v>
      </c>
      <c r="EI59" s="8">
        <v>16.399999999999999</v>
      </c>
      <c r="EM59" s="19"/>
    </row>
    <row r="60" spans="1:143">
      <c r="A60" s="1" t="s">
        <v>8</v>
      </c>
      <c r="B60" s="1"/>
      <c r="C60" s="1"/>
      <c r="D60" s="1"/>
      <c r="E60" s="1"/>
      <c r="F60" s="1"/>
      <c r="G60" s="1"/>
      <c r="H60" s="1"/>
      <c r="I60" s="1"/>
      <c r="J60" s="1"/>
      <c r="K60" s="1"/>
      <c r="L60" s="1"/>
      <c r="M60" s="1"/>
      <c r="N60" s="1"/>
      <c r="O60" s="1"/>
      <c r="P60" s="1"/>
      <c r="Q60" s="4">
        <v>1.7419354838709677</v>
      </c>
      <c r="R60" s="4">
        <v>4.2838709677419358</v>
      </c>
      <c r="S60" s="4">
        <v>4.3161290322580648</v>
      </c>
      <c r="T60" s="4">
        <v>1.7096774193548392</v>
      </c>
      <c r="U60" s="4">
        <v>1.8903225806451611</v>
      </c>
      <c r="V60" s="4">
        <v>-3.8709677419354917E-2</v>
      </c>
      <c r="W60" s="4">
        <v>1.0096774193548383</v>
      </c>
      <c r="X60" s="4">
        <v>1.7387096774193551</v>
      </c>
      <c r="Y60" s="4">
        <v>1.5193548387096774</v>
      </c>
      <c r="Z60" s="4">
        <v>2.6548387096774189</v>
      </c>
      <c r="AA60" s="30">
        <v>1.0516129032258068</v>
      </c>
      <c r="AB60" s="4">
        <v>1.1225806451612905</v>
      </c>
      <c r="AC60" s="4">
        <v>2.0451612903225804</v>
      </c>
      <c r="AD60" s="4">
        <v>2</v>
      </c>
      <c r="AE60" s="4">
        <v>2.1677419354838712</v>
      </c>
      <c r="AF60" s="4">
        <v>3.790322580645161</v>
      </c>
      <c r="AG60" s="4">
        <v>1.9161290322580649</v>
      </c>
      <c r="AH60" s="4">
        <v>3.2225806451612895</v>
      </c>
      <c r="AI60" s="4">
        <v>0.72258064516129028</v>
      </c>
      <c r="AJ60" s="4">
        <v>1.6483870967741934</v>
      </c>
      <c r="AK60" s="4">
        <v>1.0064516129032259</v>
      </c>
      <c r="AL60" s="4">
        <v>1.3419354838709676</v>
      </c>
      <c r="AM60" s="4">
        <v>-0.4064516129032259</v>
      </c>
      <c r="AN60" s="4">
        <v>3.4258064516129032</v>
      </c>
      <c r="AO60" s="4">
        <v>2.1741935483870969</v>
      </c>
      <c r="AP60" s="4">
        <v>2.7483870967741937</v>
      </c>
      <c r="AQ60" s="4">
        <v>1.3258064516129033</v>
      </c>
      <c r="AR60" s="4">
        <v>3.2838709677419349</v>
      </c>
      <c r="AS60" s="4">
        <v>0.6</v>
      </c>
      <c r="AT60" s="4">
        <v>1.5967741935483866</v>
      </c>
      <c r="AU60" s="4">
        <v>2.9387096774193546</v>
      </c>
      <c r="AV60" s="4">
        <v>2.8548387096774195</v>
      </c>
      <c r="AW60" s="4">
        <v>2.2032258064516128</v>
      </c>
      <c r="AX60" s="4">
        <v>1.4290322580645163</v>
      </c>
      <c r="AY60" s="4">
        <v>1.9064516129032256</v>
      </c>
      <c r="AZ60" s="4">
        <v>1.3354838709677419</v>
      </c>
      <c r="BA60" s="4">
        <v>0.62258064516129041</v>
      </c>
      <c r="BB60" s="4">
        <v>3.1709677419354838</v>
      </c>
      <c r="BC60" s="4">
        <v>2.9193548387096775</v>
      </c>
      <c r="BD60" s="4">
        <v>0.99032258064516143</v>
      </c>
      <c r="BE60" s="4">
        <v>2.6838709677419352</v>
      </c>
      <c r="BF60" s="4">
        <v>3.1967741935483871</v>
      </c>
      <c r="BG60" s="4">
        <v>1.4161290322580644</v>
      </c>
      <c r="BH60" s="4">
        <v>3.9709677419354832</v>
      </c>
      <c r="BI60" s="4">
        <v>1.4</v>
      </c>
      <c r="BJ60" s="4">
        <v>3.1064516129032258</v>
      </c>
      <c r="BK60" s="4">
        <v>2.0935483870967739</v>
      </c>
      <c r="BL60" s="4">
        <v>2.0806451612903225</v>
      </c>
      <c r="BM60" s="4">
        <v>1.3967741935483873</v>
      </c>
      <c r="BN60" s="4">
        <v>2.4148709677419355</v>
      </c>
      <c r="BO60" s="4">
        <v>1.6882580645161287</v>
      </c>
      <c r="BP60" s="4">
        <v>4.8166451612903227</v>
      </c>
      <c r="BQ60" s="4">
        <v>3.0448064516129034</v>
      </c>
      <c r="BR60" s="4">
        <v>4.5289032258064523</v>
      </c>
      <c r="BS60" s="4">
        <v>0.95651612903225791</v>
      </c>
      <c r="BT60" s="4">
        <v>3.22658064516129</v>
      </c>
      <c r="BU60" s="4">
        <v>0.97890322580645162</v>
      </c>
      <c r="BV60" s="4">
        <v>1.6274193548387097</v>
      </c>
      <c r="BW60" s="4">
        <v>5.3371290322580638</v>
      </c>
      <c r="BX60" s="4">
        <v>3.0937419354838713</v>
      </c>
      <c r="BY60" s="4">
        <v>3.6716774193548387</v>
      </c>
      <c r="BZ60" s="4">
        <v>2.757387096774194</v>
      </c>
      <c r="CA60" s="4">
        <v>2.1964838709677417</v>
      </c>
      <c r="CB60" s="4">
        <v>2.3195161290322579</v>
      </c>
      <c r="CC60" s="4">
        <v>2.5207096774193554</v>
      </c>
      <c r="CD60" s="4">
        <v>3.2</v>
      </c>
      <c r="CE60" s="4">
        <v>3.4</v>
      </c>
      <c r="CF60" s="4">
        <v>2</v>
      </c>
      <c r="CG60" s="4">
        <v>1.8</v>
      </c>
      <c r="CH60" s="4">
        <v>3.3</v>
      </c>
      <c r="CI60" s="4"/>
      <c r="CJ60" s="4">
        <f t="shared" si="44"/>
        <v>2.6198397502601458</v>
      </c>
      <c r="CK60" s="4">
        <f t="shared" si="45"/>
        <v>1.9741108354011574</v>
      </c>
      <c r="CL60" s="4">
        <f t="shared" si="46"/>
        <v>2.2600764976958518</v>
      </c>
      <c r="CN60" s="38"/>
      <c r="CO60" s="38">
        <v>1987</v>
      </c>
      <c r="CP60" s="49">
        <v>12.666666666666666</v>
      </c>
      <c r="CQ60" s="38"/>
      <c r="CR60" s="38">
        <v>2009</v>
      </c>
      <c r="CS60" s="49">
        <v>12.733333333333333</v>
      </c>
      <c r="CT60" s="38"/>
      <c r="CU60" s="38">
        <v>1948</v>
      </c>
      <c r="CV60" s="49">
        <v>13.674999999999999</v>
      </c>
      <c r="CW60" s="38"/>
      <c r="CX60" s="38">
        <v>1961</v>
      </c>
      <c r="CY60" s="49">
        <v>14.797499999999999</v>
      </c>
      <c r="DA60" s="8">
        <v>1943</v>
      </c>
      <c r="DB60" s="8">
        <v>17.559999999999999</v>
      </c>
      <c r="DD60" s="8">
        <v>2009</v>
      </c>
      <c r="DE60" s="8">
        <v>17.5</v>
      </c>
      <c r="DG60" s="8">
        <v>1942</v>
      </c>
      <c r="DH60" s="8">
        <v>15.56</v>
      </c>
      <c r="DJ60" s="8">
        <v>1987</v>
      </c>
      <c r="DK60" s="8">
        <v>13.2</v>
      </c>
      <c r="DM60" s="8">
        <v>1946</v>
      </c>
      <c r="DN60" s="8">
        <v>10.220000000000001</v>
      </c>
      <c r="DP60" s="8">
        <v>1934</v>
      </c>
      <c r="DQ60" s="8">
        <v>7.56</v>
      </c>
      <c r="DS60" s="8">
        <v>1975</v>
      </c>
      <c r="DT60" s="8">
        <v>7</v>
      </c>
      <c r="DV60" s="8">
        <v>1942</v>
      </c>
      <c r="DW60" s="8">
        <v>8.33</v>
      </c>
      <c r="DY60" s="8">
        <v>1950</v>
      </c>
      <c r="DZ60" s="8">
        <v>10.39</v>
      </c>
      <c r="EB60" s="8">
        <v>1974</v>
      </c>
      <c r="EC60" s="8">
        <v>12.5</v>
      </c>
      <c r="EE60" s="8">
        <v>1987</v>
      </c>
      <c r="EF60" s="8">
        <v>14.4</v>
      </c>
      <c r="EH60" s="8">
        <v>1932</v>
      </c>
      <c r="EI60" s="8">
        <v>16.39</v>
      </c>
      <c r="EM60" s="19"/>
    </row>
    <row r="61" spans="1:143">
      <c r="A61" s="1" t="s">
        <v>9</v>
      </c>
      <c r="B61" s="1"/>
      <c r="C61" s="1"/>
      <c r="D61" s="1"/>
      <c r="E61" s="1"/>
      <c r="F61" s="1"/>
      <c r="G61" s="1"/>
      <c r="H61" s="1"/>
      <c r="I61" s="1"/>
      <c r="J61" s="1"/>
      <c r="K61" s="1"/>
      <c r="L61" s="1"/>
      <c r="M61" s="1"/>
      <c r="N61" s="1"/>
      <c r="O61" s="1"/>
      <c r="P61" s="1"/>
      <c r="Q61" s="4">
        <v>3.5451612903225818</v>
      </c>
      <c r="R61" s="4">
        <v>3.0870967741935478</v>
      </c>
      <c r="S61" s="4">
        <v>3.319354838709677</v>
      </c>
      <c r="T61" s="4">
        <v>2.5903225806451613</v>
      </c>
      <c r="U61" s="4">
        <v>2.6516129032258062</v>
      </c>
      <c r="V61" s="4">
        <v>3.9806451612903224</v>
      </c>
      <c r="W61" s="4">
        <v>3.6258064516129034</v>
      </c>
      <c r="X61" s="4">
        <v>2.5516129032258066</v>
      </c>
      <c r="Y61" s="4">
        <v>5.258064516129032</v>
      </c>
      <c r="Z61" s="4">
        <v>2.1612903225806459</v>
      </c>
      <c r="AA61" s="30">
        <v>3.9838709677419359</v>
      </c>
      <c r="AB61" s="4">
        <v>3.1129032258064515</v>
      </c>
      <c r="AC61" s="4">
        <v>2.4225806451612892</v>
      </c>
      <c r="AD61" s="4">
        <v>2.0709677419354842</v>
      </c>
      <c r="AE61" s="4">
        <v>2.0903225806451613</v>
      </c>
      <c r="AF61" s="4">
        <v>3.7387096774193549</v>
      </c>
      <c r="AG61" s="4">
        <v>1.9419354838709679</v>
      </c>
      <c r="AH61" s="4">
        <v>3.2677419354838704</v>
      </c>
      <c r="AI61" s="4">
        <v>3.1967741935483871</v>
      </c>
      <c r="AJ61" s="4">
        <v>2.2516129032258063</v>
      </c>
      <c r="AK61" s="4">
        <v>5.9645161290322584</v>
      </c>
      <c r="AL61" s="4">
        <v>3.6258064516129047</v>
      </c>
      <c r="AM61" s="4">
        <v>2.9387096774193551</v>
      </c>
      <c r="AN61" s="4">
        <v>3.7419354838709675</v>
      </c>
      <c r="AO61" s="4">
        <v>3.9451612903225812</v>
      </c>
      <c r="AP61" s="4">
        <v>0.97741935483870945</v>
      </c>
      <c r="AQ61" s="4">
        <v>3.3709677419354835</v>
      </c>
      <c r="AR61" s="4">
        <v>3.6290322580645151</v>
      </c>
      <c r="AS61" s="4">
        <v>4.7516129032258068</v>
      </c>
      <c r="AT61" s="4">
        <v>4.0677419354838706</v>
      </c>
      <c r="AU61" s="4">
        <v>3.9</v>
      </c>
      <c r="AV61" s="4">
        <v>3.354838709677419</v>
      </c>
      <c r="AW61" s="4">
        <v>3.2</v>
      </c>
      <c r="AX61" s="4">
        <v>3.3482758620689657</v>
      </c>
      <c r="AY61" s="4">
        <v>2.1935483870967745</v>
      </c>
      <c r="AZ61" s="4">
        <v>2.7387096774193549</v>
      </c>
      <c r="BA61" s="4">
        <v>3.0064516129032257</v>
      </c>
      <c r="BB61" s="4">
        <v>3.7903225806451619</v>
      </c>
      <c r="BC61" s="4">
        <v>1.8266666666666671</v>
      </c>
      <c r="BD61" s="4">
        <v>2.4935483870967747</v>
      </c>
      <c r="BE61" s="4">
        <v>4.6774193548387091</v>
      </c>
      <c r="BF61" s="4">
        <v>3.5580645161290319</v>
      </c>
      <c r="BG61" s="4">
        <v>3.9870967741935477</v>
      </c>
      <c r="BH61" s="4">
        <v>4.9548387096774187</v>
      </c>
      <c r="BI61" s="4">
        <v>4.7870967741935484</v>
      </c>
      <c r="BJ61" s="4">
        <v>2.6483870967741927</v>
      </c>
      <c r="BK61" s="4">
        <v>2.2548387096774194</v>
      </c>
      <c r="BL61" s="4">
        <v>4.0064516129032262</v>
      </c>
      <c r="BM61" s="4">
        <v>3.0161290322580645</v>
      </c>
      <c r="BN61" s="4">
        <v>2.1121935483870962</v>
      </c>
      <c r="BO61" s="4">
        <v>3.9002903225806449</v>
      </c>
      <c r="BP61" s="4">
        <v>3.9291935483870968</v>
      </c>
      <c r="BQ61" s="4">
        <v>3.254258064516129</v>
      </c>
      <c r="BR61" s="4">
        <v>3.6155161290322577</v>
      </c>
      <c r="BS61" s="4">
        <v>4.2713870967741938</v>
      </c>
      <c r="BT61" s="4">
        <v>3.8350645161290324</v>
      </c>
      <c r="BU61" s="4">
        <v>3.7235161290322578</v>
      </c>
      <c r="BV61" s="4">
        <v>2.7578709677419351</v>
      </c>
      <c r="BW61" s="4">
        <v>4.5860645161290314</v>
      </c>
      <c r="BX61" s="4">
        <v>3.2390645161290323</v>
      </c>
      <c r="BY61" s="4">
        <v>4.0579032258064505</v>
      </c>
      <c r="BZ61" s="4">
        <v>3.8178064516129031</v>
      </c>
      <c r="CA61" s="4">
        <v>5.6991290322580648</v>
      </c>
      <c r="CB61" s="4">
        <v>5.5205806451612913</v>
      </c>
      <c r="CC61" s="4">
        <v>2.1584193548387098</v>
      </c>
      <c r="CD61" s="4">
        <v>5.9</v>
      </c>
      <c r="CE61" s="4">
        <v>6.1</v>
      </c>
      <c r="CF61" s="4">
        <v>3.2</v>
      </c>
      <c r="CG61" s="4">
        <v>4.3</v>
      </c>
      <c r="CH61" s="4">
        <v>3</v>
      </c>
      <c r="CI61" s="4"/>
      <c r="CJ61" s="4">
        <f t="shared" si="44"/>
        <v>3.8503912591050988</v>
      </c>
      <c r="CK61" s="4">
        <f t="shared" si="45"/>
        <v>3.2107718927963642</v>
      </c>
      <c r="CL61" s="4">
        <f t="shared" si="46"/>
        <v>3.494031897875947</v>
      </c>
      <c r="CN61" s="38"/>
      <c r="CO61" s="38">
        <v>1941</v>
      </c>
      <c r="CP61" s="49">
        <v>12.626666666666665</v>
      </c>
      <c r="CQ61" s="38"/>
      <c r="CR61" s="38">
        <v>1969</v>
      </c>
      <c r="CS61" s="49">
        <v>12.709166666666668</v>
      </c>
      <c r="CT61" s="38"/>
      <c r="CU61" s="38">
        <v>1963</v>
      </c>
      <c r="CV61" s="49">
        <v>13.658333333333333</v>
      </c>
      <c r="CW61" s="38"/>
      <c r="CX61" s="38">
        <v>1948</v>
      </c>
      <c r="CY61" s="49">
        <v>14.735000000000001</v>
      </c>
      <c r="DA61" s="8">
        <v>1967</v>
      </c>
      <c r="DB61" s="8">
        <v>17.559999999999999</v>
      </c>
      <c r="DD61" s="8">
        <v>2015</v>
      </c>
      <c r="DE61" s="8">
        <v>17.445</v>
      </c>
      <c r="DG61" s="8">
        <v>1946</v>
      </c>
      <c r="DH61" s="8">
        <v>15.56</v>
      </c>
      <c r="DJ61" s="8">
        <v>1948</v>
      </c>
      <c r="DK61" s="8">
        <v>13.17</v>
      </c>
      <c r="DM61" s="8">
        <v>1953</v>
      </c>
      <c r="DN61" s="8">
        <v>10.220000000000001</v>
      </c>
      <c r="DP61" s="8">
        <v>1950</v>
      </c>
      <c r="DQ61" s="8">
        <v>7.56</v>
      </c>
      <c r="DS61" s="8">
        <v>1954</v>
      </c>
      <c r="DT61" s="8">
        <v>7</v>
      </c>
      <c r="DV61" s="8">
        <v>1948</v>
      </c>
      <c r="DW61" s="8">
        <v>8.33</v>
      </c>
      <c r="DY61" s="8">
        <v>1933</v>
      </c>
      <c r="DZ61" s="8">
        <v>10.33</v>
      </c>
      <c r="EB61" s="8">
        <v>1987</v>
      </c>
      <c r="EC61" s="8">
        <v>12.5</v>
      </c>
      <c r="EE61" s="8">
        <v>1943</v>
      </c>
      <c r="EF61" s="8">
        <v>14.33</v>
      </c>
      <c r="EH61" s="8">
        <v>1965</v>
      </c>
      <c r="EI61" s="8">
        <v>16.39</v>
      </c>
      <c r="EM61" s="19"/>
    </row>
    <row r="62" spans="1:143">
      <c r="A62" s="1" t="s">
        <v>10</v>
      </c>
      <c r="B62" s="1"/>
      <c r="C62" s="1"/>
      <c r="D62" s="1"/>
      <c r="E62" s="1"/>
      <c r="F62" s="1"/>
      <c r="G62" s="1"/>
      <c r="H62" s="1"/>
      <c r="I62" s="1"/>
      <c r="J62" s="1"/>
      <c r="K62" s="1"/>
      <c r="L62" s="1"/>
      <c r="M62" s="1"/>
      <c r="N62" s="1"/>
      <c r="O62" s="1"/>
      <c r="P62" s="1"/>
      <c r="Q62" s="4">
        <v>4.8366666666666678</v>
      </c>
      <c r="R62" s="4">
        <v>5.0633333333333335</v>
      </c>
      <c r="S62" s="4">
        <v>4.7233333333333327</v>
      </c>
      <c r="T62" s="4">
        <v>5.083333333333333</v>
      </c>
      <c r="U62" s="4">
        <v>4.5999999999999996</v>
      </c>
      <c r="V62" s="4">
        <v>5.0299999999999994</v>
      </c>
      <c r="W62" s="4">
        <v>5.3933333333333326</v>
      </c>
      <c r="X62" s="4">
        <v>3.2166666666666668</v>
      </c>
      <c r="Y62" s="4">
        <v>4.9866666666666664</v>
      </c>
      <c r="Z62" s="4">
        <v>4.12</v>
      </c>
      <c r="AA62" s="30">
        <v>4.6700000000000008</v>
      </c>
      <c r="AB62" s="4">
        <v>3.9733333333333332</v>
      </c>
      <c r="AC62" s="4">
        <v>6.0399999999999983</v>
      </c>
      <c r="AD62" s="4">
        <v>6.169999999999999</v>
      </c>
      <c r="AE62" s="4">
        <v>4.9233333333333329</v>
      </c>
      <c r="AF62" s="4">
        <v>5.04</v>
      </c>
      <c r="AG62" s="4">
        <v>6.0366666666666662</v>
      </c>
      <c r="AH62" s="4">
        <v>5.1166666666666654</v>
      </c>
      <c r="AI62" s="4">
        <v>4.9000000000000004</v>
      </c>
      <c r="AJ62" s="4">
        <v>5.0866666666666651</v>
      </c>
      <c r="AK62" s="4">
        <v>4.2966666666666669</v>
      </c>
      <c r="AL62" s="4">
        <v>4.96</v>
      </c>
      <c r="AM62" s="4">
        <v>7.5466666666666669</v>
      </c>
      <c r="AN62" s="4">
        <v>7.1800000000000006</v>
      </c>
      <c r="AO62" s="4">
        <v>5.5600000000000005</v>
      </c>
      <c r="AP62" s="4">
        <v>7.3533333333333335</v>
      </c>
      <c r="AQ62" s="4">
        <v>6.2966666666666677</v>
      </c>
      <c r="AR62" s="4">
        <v>7.206666666666667</v>
      </c>
      <c r="AS62" s="4">
        <v>5.1866666666666665</v>
      </c>
      <c r="AT62" s="4">
        <v>4.7633333333333328</v>
      </c>
      <c r="AU62" s="4">
        <v>2.8</v>
      </c>
      <c r="AV62" s="4">
        <v>5.8933333333333335</v>
      </c>
      <c r="AW62" s="4">
        <v>6.4433333333333325</v>
      </c>
      <c r="AX62" s="4">
        <v>6.7999999999999989</v>
      </c>
      <c r="AY62" s="4">
        <v>4.7866666666666662</v>
      </c>
      <c r="AZ62" s="4">
        <v>4.33</v>
      </c>
      <c r="BA62" s="4">
        <v>5.2100000000000017</v>
      </c>
      <c r="BB62" s="4">
        <v>4.8166666666666682</v>
      </c>
      <c r="BC62" s="4">
        <v>5.6999999999999993</v>
      </c>
      <c r="BD62" s="4">
        <v>4.6551724137931023</v>
      </c>
      <c r="BE62" s="4">
        <v>5.2133333333333347</v>
      </c>
      <c r="BF62" s="4">
        <v>7.6233333333333322</v>
      </c>
      <c r="BG62" s="4">
        <v>7.2733333333333343</v>
      </c>
      <c r="BH62" s="4">
        <v>3.6166666666666667</v>
      </c>
      <c r="BI62" s="4">
        <v>6.5666666666666664</v>
      </c>
      <c r="BJ62" s="4">
        <v>3.923333333333332</v>
      </c>
      <c r="BK62" s="4">
        <v>4.6799999999999988</v>
      </c>
      <c r="BL62" s="4">
        <v>4.883333333333332</v>
      </c>
      <c r="BM62" s="4">
        <v>6.2600000000000007</v>
      </c>
      <c r="BN62" s="4">
        <v>6.7170333333333341</v>
      </c>
      <c r="BO62" s="4">
        <v>5.0017666666666667</v>
      </c>
      <c r="BP62" s="4">
        <v>6.338333333333332</v>
      </c>
      <c r="BQ62" s="4">
        <v>6.4907999999999992</v>
      </c>
      <c r="BR62" s="4">
        <v>5.977433333333332</v>
      </c>
      <c r="BS62" s="4">
        <v>6.2240666666666682</v>
      </c>
      <c r="BT62" s="4">
        <v>6.7431666666666663</v>
      </c>
      <c r="BU62" s="4">
        <v>6.279399999999999</v>
      </c>
      <c r="BV62" s="4">
        <v>5.1608000000000009</v>
      </c>
      <c r="BW62" s="4">
        <v>6.4635333333333316</v>
      </c>
      <c r="BX62" s="4">
        <v>6.9809333333333345</v>
      </c>
      <c r="BY62" s="4">
        <v>5.8988000000000005</v>
      </c>
      <c r="BZ62" s="4">
        <v>6.6980333333333331</v>
      </c>
      <c r="CA62" s="4">
        <v>4.8871333333333338</v>
      </c>
      <c r="CB62" s="4">
        <v>7.5984000000000007</v>
      </c>
      <c r="CC62" s="4">
        <v>4.3763333333333332</v>
      </c>
      <c r="CD62" s="4">
        <v>6.3</v>
      </c>
      <c r="CE62" s="4">
        <v>7</v>
      </c>
      <c r="CF62" s="4">
        <v>7</v>
      </c>
      <c r="CG62" s="4">
        <v>4.8</v>
      </c>
      <c r="CH62" s="4">
        <v>7.2</v>
      </c>
      <c r="CI62" s="4"/>
      <c r="CJ62" s="4">
        <f t="shared" si="44"/>
        <v>5.9622948090470889</v>
      </c>
      <c r="CK62" s="4">
        <f t="shared" si="45"/>
        <v>5.2856410256410262</v>
      </c>
      <c r="CL62" s="4">
        <f t="shared" si="46"/>
        <v>5.585301986863711</v>
      </c>
      <c r="CN62" s="38"/>
      <c r="CO62" s="38">
        <v>1958</v>
      </c>
      <c r="CP62" s="49">
        <v>12.621666666666668</v>
      </c>
      <c r="CQ62" s="38"/>
      <c r="CR62" s="38">
        <v>1996</v>
      </c>
      <c r="CS62" s="49">
        <v>12.708333333333334</v>
      </c>
      <c r="CT62" s="38"/>
      <c r="CU62" s="38">
        <v>1960</v>
      </c>
      <c r="CV62" s="49">
        <v>13.64</v>
      </c>
      <c r="CW62" s="38"/>
      <c r="CX62" s="38">
        <v>1987</v>
      </c>
      <c r="CY62" s="49">
        <v>14.725</v>
      </c>
      <c r="DA62" s="8">
        <v>1969</v>
      </c>
      <c r="DB62" s="8">
        <v>17.559999999999999</v>
      </c>
      <c r="DD62" s="8">
        <v>1952</v>
      </c>
      <c r="DE62" s="8">
        <v>17.440000000000001</v>
      </c>
      <c r="DG62" s="8">
        <v>1950</v>
      </c>
      <c r="DH62" s="8">
        <v>15.56</v>
      </c>
      <c r="DJ62" s="8">
        <v>1976</v>
      </c>
      <c r="DK62" s="8">
        <v>13.1</v>
      </c>
      <c r="DM62" s="8">
        <v>1985</v>
      </c>
      <c r="DN62" s="8">
        <v>10.199999999999999</v>
      </c>
      <c r="DP62" s="8">
        <v>1942</v>
      </c>
      <c r="DQ62" s="8">
        <v>7.44</v>
      </c>
      <c r="DS62" s="8">
        <v>1933</v>
      </c>
      <c r="DT62" s="8">
        <v>6.83</v>
      </c>
      <c r="DV62" s="8">
        <v>1985</v>
      </c>
      <c r="DW62" s="8">
        <v>8.3000000000000007</v>
      </c>
      <c r="DY62" s="8">
        <v>1936</v>
      </c>
      <c r="DZ62" s="8">
        <v>10.33</v>
      </c>
      <c r="EB62" s="8">
        <v>1951</v>
      </c>
      <c r="EC62" s="8">
        <v>12.44</v>
      </c>
      <c r="EE62" s="8">
        <v>1960</v>
      </c>
      <c r="EF62" s="8">
        <v>14.33</v>
      </c>
      <c r="EH62" s="8">
        <v>1952</v>
      </c>
      <c r="EI62" s="8">
        <v>16.329999999999998</v>
      </c>
      <c r="EM62" s="19"/>
    </row>
    <row r="63" spans="1:143">
      <c r="A63" s="1" t="s">
        <v>11</v>
      </c>
      <c r="B63" s="1"/>
      <c r="C63" s="1"/>
      <c r="D63" s="1"/>
      <c r="E63" s="1"/>
      <c r="F63" s="1"/>
      <c r="G63" s="1"/>
      <c r="H63" s="1"/>
      <c r="I63" s="1"/>
      <c r="J63" s="1"/>
      <c r="K63" s="1"/>
      <c r="L63" s="1"/>
      <c r="M63" s="1"/>
      <c r="N63" s="1"/>
      <c r="O63" s="1"/>
      <c r="P63" s="1"/>
      <c r="Q63" s="4">
        <v>7.6838709677419335</v>
      </c>
      <c r="R63" s="4">
        <v>6.7838709677419358</v>
      </c>
      <c r="S63" s="4">
        <v>8.3032258064516125</v>
      </c>
      <c r="T63" s="4">
        <v>7.1161290322580664</v>
      </c>
      <c r="U63" s="4">
        <v>7.6870967741935488</v>
      </c>
      <c r="V63" s="4">
        <v>7.7645161290322573</v>
      </c>
      <c r="W63" s="4">
        <v>6.7032258064516119</v>
      </c>
      <c r="X63" s="4">
        <v>5.5548387096774201</v>
      </c>
      <c r="Y63" s="4">
        <v>7.0129032258064532</v>
      </c>
      <c r="Z63" s="4">
        <v>8.1354838709677431</v>
      </c>
      <c r="AA63" s="30">
        <v>6.467741935483871</v>
      </c>
      <c r="AB63" s="4">
        <v>8.1967741935483875</v>
      </c>
      <c r="AC63" s="4">
        <v>6.2709677419354843</v>
      </c>
      <c r="AD63" s="4">
        <v>8.8645161290322587</v>
      </c>
      <c r="AE63" s="4">
        <v>8.6387096774193548</v>
      </c>
      <c r="AF63" s="4">
        <v>9.4322580645161285</v>
      </c>
      <c r="AG63" s="4">
        <v>7.7129032258064525</v>
      </c>
      <c r="AH63" s="4">
        <v>6.9709677419354845</v>
      </c>
      <c r="AI63" s="4">
        <v>5.7838709677419358</v>
      </c>
      <c r="AJ63" s="4">
        <v>6.5516129032258066</v>
      </c>
      <c r="AK63" s="4">
        <v>7.9161290322580644</v>
      </c>
      <c r="AL63" s="4">
        <v>7.3161290322580648</v>
      </c>
      <c r="AM63" s="4">
        <v>5.8032258064516142</v>
      </c>
      <c r="AN63" s="4">
        <v>8.1967741935483875</v>
      </c>
      <c r="AO63" s="4">
        <v>7.7225806451612904</v>
      </c>
      <c r="AP63" s="4">
        <v>7.9967741935483883</v>
      </c>
      <c r="AQ63" s="4">
        <v>8.2709677419354879</v>
      </c>
      <c r="AR63" s="4">
        <v>7.4733333333333327</v>
      </c>
      <c r="AS63" s="4">
        <v>8.0709677419354833</v>
      </c>
      <c r="AT63" s="4">
        <v>6.7967741935483863</v>
      </c>
      <c r="AU63" s="4">
        <v>7.580645161290323</v>
      </c>
      <c r="AV63" s="4">
        <v>6.2451612903225806</v>
      </c>
      <c r="AW63" s="4">
        <v>7.9580645161290331</v>
      </c>
      <c r="AX63" s="4">
        <v>8.7677419354838708</v>
      </c>
      <c r="AY63" s="4">
        <v>7.4548387096774213</v>
      </c>
      <c r="AZ63" s="4">
        <v>4.9483870967741925</v>
      </c>
      <c r="BA63" s="4">
        <v>8.6870967741935488</v>
      </c>
      <c r="BB63" s="4">
        <v>6.4935483870967756</v>
      </c>
      <c r="BC63" s="4">
        <v>5.9709677419354845</v>
      </c>
      <c r="BD63" s="4">
        <v>7.6187500000000012</v>
      </c>
      <c r="BE63" s="4">
        <v>7.1354838709677413</v>
      </c>
      <c r="BF63" s="4">
        <v>9.4548387096774196</v>
      </c>
      <c r="BG63" s="4">
        <v>9.6483870967741918</v>
      </c>
      <c r="BH63" s="4">
        <v>7.4290322580645149</v>
      </c>
      <c r="BI63" s="4">
        <v>6.5516129032258075</v>
      </c>
      <c r="BJ63" s="4">
        <v>7.1451612903225818</v>
      </c>
      <c r="BK63" s="4">
        <v>7.9483870967741925</v>
      </c>
      <c r="BL63" s="4">
        <v>5.9258064516129041</v>
      </c>
      <c r="BM63" s="4">
        <v>7.3483870967741938</v>
      </c>
      <c r="BN63" s="4">
        <v>8.7697096774193568</v>
      </c>
      <c r="BO63" s="4">
        <v>8.0731290322580644</v>
      </c>
      <c r="BP63" s="4">
        <v>10.114161290322579</v>
      </c>
      <c r="BQ63" s="4">
        <v>9.3626774193548368</v>
      </c>
      <c r="BR63" s="4">
        <v>7.8900322580645144</v>
      </c>
      <c r="BS63" s="4">
        <v>9.4730322580645154</v>
      </c>
      <c r="BT63" s="4">
        <v>6.1194838709677422</v>
      </c>
      <c r="BU63" s="4">
        <v>6.7511290322580653</v>
      </c>
      <c r="BV63" s="4">
        <v>8.0892580645161303</v>
      </c>
      <c r="BW63" s="4">
        <v>7.4409999999999972</v>
      </c>
      <c r="BX63" s="4">
        <v>7.9695806451612921</v>
      </c>
      <c r="BY63" s="4">
        <v>7.7271290322580644</v>
      </c>
      <c r="BZ63" s="4">
        <v>7.475741935483871</v>
      </c>
      <c r="CA63" s="4">
        <v>5.8126129032258076</v>
      </c>
      <c r="CB63" s="4">
        <v>7.196419354838711</v>
      </c>
      <c r="CC63" s="4">
        <v>8.1658064516129052</v>
      </c>
      <c r="CD63" s="4">
        <v>7.5</v>
      </c>
      <c r="CE63" s="4">
        <v>8.6999999999999993</v>
      </c>
      <c r="CF63" s="4">
        <v>6.9</v>
      </c>
      <c r="CG63" s="4">
        <v>8</v>
      </c>
      <c r="CH63" s="4">
        <v>8.4</v>
      </c>
      <c r="CI63" s="4"/>
      <c r="CJ63" s="4">
        <f t="shared" si="44"/>
        <v>7.8108629032258063</v>
      </c>
      <c r="CK63" s="4">
        <f t="shared" si="45"/>
        <v>7.3668100358422954</v>
      </c>
      <c r="CL63" s="4">
        <f t="shared" si="46"/>
        <v>7.5634620199692773</v>
      </c>
      <c r="CN63" s="38"/>
      <c r="CO63" s="38">
        <v>1967</v>
      </c>
      <c r="CP63" s="49">
        <v>12.608333333333334</v>
      </c>
      <c r="CQ63" s="38"/>
      <c r="CR63" s="38">
        <v>1959</v>
      </c>
      <c r="CS63" s="49">
        <v>12.674999999999999</v>
      </c>
      <c r="CT63" s="38"/>
      <c r="CU63" s="38">
        <v>1961</v>
      </c>
      <c r="CV63" s="49">
        <v>13.555</v>
      </c>
      <c r="CW63" s="38"/>
      <c r="CX63" s="38">
        <v>1991</v>
      </c>
      <c r="CY63" s="49">
        <v>14.712500000000002</v>
      </c>
      <c r="DA63" s="8">
        <v>1946</v>
      </c>
      <c r="DB63" s="8">
        <v>17.5</v>
      </c>
      <c r="DD63" s="8">
        <v>1987</v>
      </c>
      <c r="DE63" s="8">
        <v>17.399999999999999</v>
      </c>
      <c r="DG63" s="8">
        <v>2014</v>
      </c>
      <c r="DH63" s="8">
        <v>15.45</v>
      </c>
      <c r="DJ63" s="8">
        <v>1980</v>
      </c>
      <c r="DK63" s="8">
        <v>13.1</v>
      </c>
      <c r="DM63" s="8">
        <v>1949</v>
      </c>
      <c r="DN63" s="8">
        <v>10.17</v>
      </c>
      <c r="DP63" s="8">
        <v>1978</v>
      </c>
      <c r="DQ63" s="8">
        <v>7.4</v>
      </c>
      <c r="DS63" s="8">
        <v>1989</v>
      </c>
      <c r="DT63" s="8">
        <v>6.8</v>
      </c>
      <c r="DV63" s="8">
        <v>1959</v>
      </c>
      <c r="DW63" s="8">
        <v>8.2799999999999994</v>
      </c>
      <c r="DY63" s="8">
        <v>1962</v>
      </c>
      <c r="DZ63" s="8">
        <v>10.33</v>
      </c>
      <c r="EB63" s="8">
        <v>2010</v>
      </c>
      <c r="EC63" s="8">
        <v>12.4</v>
      </c>
      <c r="EE63" s="8">
        <v>1968</v>
      </c>
      <c r="EF63" s="8">
        <v>14.33</v>
      </c>
      <c r="EH63" s="8">
        <v>1955</v>
      </c>
      <c r="EI63" s="8">
        <v>16.329999999999998</v>
      </c>
      <c r="EM63" s="19"/>
    </row>
    <row r="64" spans="1:143">
      <c r="A64" s="1" t="s">
        <v>12</v>
      </c>
      <c r="B64" s="1"/>
      <c r="C64" s="1"/>
      <c r="D64" s="1"/>
      <c r="E64" s="1"/>
      <c r="F64" s="1"/>
      <c r="G64" s="1"/>
      <c r="H64" s="1"/>
      <c r="I64" s="1"/>
      <c r="J64" s="1"/>
      <c r="K64" s="1"/>
      <c r="L64" s="1"/>
      <c r="M64" s="1"/>
      <c r="N64" s="1"/>
      <c r="O64" s="1"/>
      <c r="P64" s="1"/>
      <c r="Q64" s="4">
        <v>7.4633333333333329</v>
      </c>
      <c r="R64" s="4">
        <v>8.3533333333333317</v>
      </c>
      <c r="S64" s="4">
        <v>7.839999999999999</v>
      </c>
      <c r="T64" s="4">
        <v>8.7199999999999989</v>
      </c>
      <c r="U64" s="4">
        <v>9.15</v>
      </c>
      <c r="V64" s="4">
        <v>9.0400000000000009</v>
      </c>
      <c r="W64" s="4">
        <v>9.9633333333333312</v>
      </c>
      <c r="X64" s="4">
        <v>10.903333333333334</v>
      </c>
      <c r="Y64" s="4">
        <v>8.2666666666666675</v>
      </c>
      <c r="Z64" s="4">
        <v>9.4000000000000021</v>
      </c>
      <c r="AA64" s="30">
        <v>9.1466666666666665</v>
      </c>
      <c r="AB64" s="4">
        <v>8.5766666666666662</v>
      </c>
      <c r="AC64" s="4">
        <v>9.4333333333333336</v>
      </c>
      <c r="AD64" s="4">
        <v>9.0766666666666662</v>
      </c>
      <c r="AE64" s="4">
        <v>10.06</v>
      </c>
      <c r="AF64" s="4">
        <v>9.4266666666666641</v>
      </c>
      <c r="AG64" s="4">
        <v>8.1066666666666674</v>
      </c>
      <c r="AH64" s="4">
        <v>9.2366666666666664</v>
      </c>
      <c r="AI64" s="4">
        <v>9.1866666666666674</v>
      </c>
      <c r="AJ64" s="4">
        <v>8.6266666666666652</v>
      </c>
      <c r="AK64" s="4">
        <v>9.6133333333333315</v>
      </c>
      <c r="AL64" s="4">
        <v>8.6266666666666669</v>
      </c>
      <c r="AM64" s="4">
        <v>9.3300000000000018</v>
      </c>
      <c r="AN64" s="4">
        <v>9.85</v>
      </c>
      <c r="AO64" s="4">
        <v>8.6266666666666669</v>
      </c>
      <c r="AP64" s="4">
        <v>11.753333333333332</v>
      </c>
      <c r="AQ64" s="4">
        <v>11.116666666666667</v>
      </c>
      <c r="AR64" s="4">
        <v>10.353333333333332</v>
      </c>
      <c r="AS64" s="4">
        <v>8.8033333333333328</v>
      </c>
      <c r="AT64" s="4">
        <v>7.1433333333333344</v>
      </c>
      <c r="AU64" s="4">
        <v>8.3366666666666678</v>
      </c>
      <c r="AV64" s="4">
        <v>9.3866666666666667</v>
      </c>
      <c r="AW64" s="4">
        <v>10.860000000000001</v>
      </c>
      <c r="AX64" s="4">
        <v>8.2566666666666659</v>
      </c>
      <c r="AY64" s="4">
        <v>9.1033333333333317</v>
      </c>
      <c r="AZ64" s="4">
        <v>11.453333333333335</v>
      </c>
      <c r="BA64" s="4">
        <v>9.0966666666666676</v>
      </c>
      <c r="BB64" s="4">
        <v>10.559999999999999</v>
      </c>
      <c r="BC64" s="4">
        <v>9.3133333333333344</v>
      </c>
      <c r="BD64" s="4">
        <v>9.1166666666666671</v>
      </c>
      <c r="BE64" s="4">
        <v>9.4433333333333334</v>
      </c>
      <c r="BF64" s="4">
        <v>10.159999999999998</v>
      </c>
      <c r="BG64" s="4">
        <v>10.743333333333332</v>
      </c>
      <c r="BH64" s="4">
        <v>9.3433333333333337</v>
      </c>
      <c r="BI64" s="4">
        <v>7.7666666666666675</v>
      </c>
      <c r="BJ64" s="4">
        <v>9.956666666666667</v>
      </c>
      <c r="BK64" s="4">
        <v>7.0366666666666671</v>
      </c>
      <c r="BL64" s="4">
        <v>9.5433333333333348</v>
      </c>
      <c r="BM64" s="4">
        <v>8.4700000000000006</v>
      </c>
      <c r="BN64" s="4">
        <v>8.3844333333333338</v>
      </c>
      <c r="BO64" s="4">
        <v>9.6631333333333309</v>
      </c>
      <c r="BP64" s="4">
        <v>9.210066666666668</v>
      </c>
      <c r="BQ64" s="4">
        <v>11.063700000000003</v>
      </c>
      <c r="BR64" s="4">
        <v>7.6936666666666671</v>
      </c>
      <c r="BS64" s="4">
        <v>10.65676666666667</v>
      </c>
      <c r="BT64" s="4">
        <v>8.7148333333333348</v>
      </c>
      <c r="BU64" s="4">
        <v>8.6828666666666674</v>
      </c>
      <c r="BV64" s="4">
        <v>10.274433333333333</v>
      </c>
      <c r="BW64" s="4">
        <v>9.2457333333333356</v>
      </c>
      <c r="BX64" s="4">
        <v>10.619366666666666</v>
      </c>
      <c r="BY64" s="4">
        <v>8.6819000000000006</v>
      </c>
      <c r="BZ64" s="4">
        <v>10.025166666666665</v>
      </c>
      <c r="CA64" s="4">
        <v>9.4015666666666675</v>
      </c>
      <c r="CB64" s="4">
        <v>9.704233333333331</v>
      </c>
      <c r="CC64" s="4">
        <v>9.7127999999999997</v>
      </c>
      <c r="CD64" s="4">
        <v>7.8</v>
      </c>
      <c r="CE64" s="4">
        <v>11.2</v>
      </c>
      <c r="CF64" s="4">
        <v>9.4</v>
      </c>
      <c r="CG64" s="4">
        <v>9.1999999999999993</v>
      </c>
      <c r="CH64" s="4">
        <v>10.7</v>
      </c>
      <c r="CI64" s="4"/>
      <c r="CJ64" s="4">
        <f t="shared" si="44"/>
        <v>9.4069247311827944</v>
      </c>
      <c r="CK64" s="4">
        <f t="shared" si="45"/>
        <v>9.2707692307692309</v>
      </c>
      <c r="CL64" s="4">
        <f t="shared" si="46"/>
        <v>9.3310666666666702</v>
      </c>
      <c r="CN64" s="38"/>
      <c r="CO64" s="38">
        <v>1966</v>
      </c>
      <c r="CP64" s="49">
        <v>12.606666666666667</v>
      </c>
      <c r="CQ64" s="38"/>
      <c r="CR64" s="38">
        <v>1964</v>
      </c>
      <c r="CS64" s="49">
        <v>12.643333333333331</v>
      </c>
      <c r="CT64" s="38"/>
      <c r="CU64" s="38">
        <v>1972</v>
      </c>
      <c r="CV64" s="49">
        <v>13.549999999999999</v>
      </c>
      <c r="CW64" s="38"/>
      <c r="CX64" s="38">
        <v>1995</v>
      </c>
      <c r="CY64" s="49">
        <v>14.6625</v>
      </c>
      <c r="DA64" s="8">
        <v>2001</v>
      </c>
      <c r="DB64" s="8">
        <v>17.5</v>
      </c>
      <c r="DD64" s="8">
        <v>2000</v>
      </c>
      <c r="DE64" s="8">
        <v>17.399999999999999</v>
      </c>
      <c r="DG64" s="8">
        <v>1947</v>
      </c>
      <c r="DH64" s="8">
        <v>15.44</v>
      </c>
      <c r="DJ64" s="8">
        <v>1952</v>
      </c>
      <c r="DK64" s="8">
        <v>13</v>
      </c>
      <c r="DM64" s="8">
        <v>1933</v>
      </c>
      <c r="DN64" s="8">
        <v>10.06</v>
      </c>
      <c r="DP64" s="8">
        <v>1992</v>
      </c>
      <c r="DQ64" s="8">
        <v>7.4</v>
      </c>
      <c r="DS64" s="8">
        <v>1968</v>
      </c>
      <c r="DT64" s="8">
        <v>6.78</v>
      </c>
      <c r="DV64" s="8">
        <v>1935</v>
      </c>
      <c r="DW64" s="8">
        <v>8.2200000000000006</v>
      </c>
      <c r="DY64" s="8">
        <v>1984</v>
      </c>
      <c r="DZ64" s="8">
        <v>10.3</v>
      </c>
      <c r="EB64" s="8">
        <v>1968</v>
      </c>
      <c r="EC64" s="8">
        <v>12.39</v>
      </c>
      <c r="EE64" s="8">
        <v>1981</v>
      </c>
      <c r="EF64" s="8">
        <v>14.3</v>
      </c>
      <c r="EH64" s="8">
        <v>1989</v>
      </c>
      <c r="EI64" s="8">
        <v>16.3</v>
      </c>
      <c r="EM64" s="19"/>
    </row>
    <row r="65" spans="1:143">
      <c r="A65" s="1" t="s">
        <v>13</v>
      </c>
      <c r="B65" s="1"/>
      <c r="C65" s="1"/>
      <c r="D65" s="1"/>
      <c r="E65" s="1"/>
      <c r="F65" s="1"/>
      <c r="G65" s="1"/>
      <c r="H65" s="1"/>
      <c r="I65" s="1"/>
      <c r="J65" s="1"/>
      <c r="K65" s="1"/>
      <c r="L65" s="1"/>
      <c r="M65" s="1"/>
      <c r="N65" s="1"/>
      <c r="O65" s="1"/>
      <c r="P65" s="1"/>
      <c r="Q65" s="4">
        <v>11.832258064516131</v>
      </c>
      <c r="R65" s="4">
        <v>9.8096774193548395</v>
      </c>
      <c r="S65" s="4">
        <v>10.000000000000002</v>
      </c>
      <c r="T65" s="4">
        <v>10.719354838709679</v>
      </c>
      <c r="U65" s="4">
        <v>9.3677419354838705</v>
      </c>
      <c r="V65" s="4">
        <v>11.716129032258062</v>
      </c>
      <c r="W65" s="4">
        <v>10.683870967741939</v>
      </c>
      <c r="X65" s="4">
        <v>11.325806451612904</v>
      </c>
      <c r="Y65" s="4">
        <v>10.63548387096774</v>
      </c>
      <c r="Z65" s="4">
        <v>11.596774193548386</v>
      </c>
      <c r="AA65" s="30">
        <v>9.6258064516129025</v>
      </c>
      <c r="AB65" s="4">
        <v>12.874193548387096</v>
      </c>
      <c r="AC65" s="4">
        <v>11.435483870967742</v>
      </c>
      <c r="AD65" s="4">
        <v>10.038709677419355</v>
      </c>
      <c r="AE65" s="4">
        <v>12.006451612903227</v>
      </c>
      <c r="AF65" s="4">
        <v>11.225806451612902</v>
      </c>
      <c r="AG65" s="4">
        <v>10.541935483870967</v>
      </c>
      <c r="AH65" s="4">
        <v>12.125806451612902</v>
      </c>
      <c r="AI65" s="4">
        <v>10.735483870967741</v>
      </c>
      <c r="AJ65" s="4">
        <v>11.3</v>
      </c>
      <c r="AK65" s="4">
        <v>11.735483870967739</v>
      </c>
      <c r="AL65" s="4">
        <v>10.406451612903224</v>
      </c>
      <c r="AM65" s="4">
        <v>13.538709677419357</v>
      </c>
      <c r="AN65" s="4">
        <v>11.661290322580639</v>
      </c>
      <c r="AO65" s="4">
        <v>11.906451612903229</v>
      </c>
      <c r="AP65" s="4">
        <v>10.041935483870967</v>
      </c>
      <c r="AQ65" s="4">
        <v>11.77741935483871</v>
      </c>
      <c r="AR65" s="4">
        <v>12.848387096774196</v>
      </c>
      <c r="AS65" s="4">
        <v>10.69032258064516</v>
      </c>
      <c r="AT65" s="4">
        <v>12.093548387096773</v>
      </c>
      <c r="AU65" s="4">
        <v>10.88709677419355</v>
      </c>
      <c r="AV65" s="4">
        <v>10.890322580645158</v>
      </c>
      <c r="AW65" s="4">
        <v>11.699999999999998</v>
      </c>
      <c r="AX65" s="4">
        <v>10.674193548387098</v>
      </c>
      <c r="AY65" s="4">
        <v>13.71290322580645</v>
      </c>
      <c r="AZ65" s="4">
        <v>9.9870967741935477</v>
      </c>
      <c r="BA65" s="4">
        <v>9.9741935483870972</v>
      </c>
      <c r="BB65" s="4">
        <v>12.477419354838711</v>
      </c>
      <c r="BC65" s="4">
        <v>13.016129032258064</v>
      </c>
      <c r="BD65" s="4">
        <v>11.645161290322578</v>
      </c>
      <c r="BE65" s="4">
        <v>11.53548387096774</v>
      </c>
      <c r="BF65" s="4">
        <v>12.390322580645162</v>
      </c>
      <c r="BG65" s="4">
        <v>10.570967741935483</v>
      </c>
      <c r="BH65" s="4">
        <v>11.293548387096777</v>
      </c>
      <c r="BI65" s="4">
        <v>10.835483870967741</v>
      </c>
      <c r="BJ65" s="4">
        <v>10.100000000000001</v>
      </c>
      <c r="BK65" s="4">
        <v>10.13225806451613</v>
      </c>
      <c r="BL65" s="4">
        <v>11.093548387096776</v>
      </c>
      <c r="BM65" s="4">
        <v>13.177419354838712</v>
      </c>
      <c r="BN65" s="4">
        <v>10.662451612903226</v>
      </c>
      <c r="BO65" s="4">
        <v>11.804548387096775</v>
      </c>
      <c r="BP65" s="4">
        <v>12.139483870967743</v>
      </c>
      <c r="BQ65" s="4">
        <v>9.8442258064516146</v>
      </c>
      <c r="BR65" s="4">
        <v>13.301806451612901</v>
      </c>
      <c r="BS65" s="4">
        <v>13.46967741935484</v>
      </c>
      <c r="BT65" s="4">
        <v>11.908322580645164</v>
      </c>
      <c r="BU65" s="4">
        <v>11.973935483870969</v>
      </c>
      <c r="BV65" s="4">
        <v>9.321129032258062</v>
      </c>
      <c r="BW65" s="4">
        <v>13.498548387096772</v>
      </c>
      <c r="BX65" s="4">
        <v>9.4088064516129037</v>
      </c>
      <c r="BY65" s="4">
        <v>12.510419354838712</v>
      </c>
      <c r="BZ65" s="4">
        <v>11.526516129032256</v>
      </c>
      <c r="CA65" s="4">
        <v>11.793354838709678</v>
      </c>
      <c r="CB65" s="4">
        <v>13.340322580645161</v>
      </c>
      <c r="CC65" s="4">
        <v>12.07216129032258</v>
      </c>
      <c r="CD65" s="4">
        <v>12.3</v>
      </c>
      <c r="CE65" s="4">
        <v>12.9</v>
      </c>
      <c r="CF65" s="21">
        <v>12.3</v>
      </c>
      <c r="CG65" s="21">
        <v>10.6</v>
      </c>
      <c r="CH65" s="21">
        <v>11.6</v>
      </c>
      <c r="CI65" s="21"/>
      <c r="CJ65" s="4">
        <f t="shared" si="44"/>
        <v>11.646771071800211</v>
      </c>
      <c r="CK65" s="4">
        <f t="shared" si="45"/>
        <v>11.272208436724565</v>
      </c>
      <c r="CL65" s="4">
        <f t="shared" si="46"/>
        <v>11.438086175115208</v>
      </c>
      <c r="CN65" s="38"/>
      <c r="CO65" s="36">
        <v>1933</v>
      </c>
      <c r="CP65" s="49">
        <v>12.602500000000001</v>
      </c>
      <c r="CQ65" s="38"/>
      <c r="CR65" s="38">
        <v>1960</v>
      </c>
      <c r="CS65" s="49">
        <v>12.611666666666666</v>
      </c>
      <c r="CT65" s="38"/>
      <c r="CU65" s="38">
        <v>1988</v>
      </c>
      <c r="CV65" s="49">
        <v>13.549999999999999</v>
      </c>
      <c r="CW65" s="38"/>
      <c r="CX65" s="38">
        <v>1984</v>
      </c>
      <c r="CY65" s="49">
        <v>14.662499999999998</v>
      </c>
      <c r="DA65" s="8">
        <v>2012</v>
      </c>
      <c r="DB65" s="8">
        <v>17.5</v>
      </c>
      <c r="DD65" s="8">
        <v>1965</v>
      </c>
      <c r="DE65" s="8">
        <v>17.329999999999998</v>
      </c>
      <c r="DG65" s="8">
        <v>1951</v>
      </c>
      <c r="DH65" s="8">
        <v>15.44</v>
      </c>
      <c r="DJ65" s="8">
        <v>2007</v>
      </c>
      <c r="DK65" s="8">
        <v>12.9</v>
      </c>
      <c r="DM65" s="8">
        <v>1961</v>
      </c>
      <c r="DN65" s="8">
        <v>10.06</v>
      </c>
      <c r="DP65" s="8">
        <v>1994</v>
      </c>
      <c r="DQ65" s="8">
        <v>7.4</v>
      </c>
      <c r="DS65" s="8">
        <v>1953</v>
      </c>
      <c r="DT65" s="8">
        <v>6.78</v>
      </c>
      <c r="DV65" s="8">
        <v>1937</v>
      </c>
      <c r="DW65" s="8">
        <v>8.2200000000000006</v>
      </c>
      <c r="DY65" s="8">
        <v>1956</v>
      </c>
      <c r="DZ65" s="8">
        <v>10.28</v>
      </c>
      <c r="EB65" s="8">
        <v>1940</v>
      </c>
      <c r="EC65" s="8">
        <v>12.33</v>
      </c>
      <c r="EE65" s="8">
        <v>1990</v>
      </c>
      <c r="EF65" s="8">
        <v>14.3</v>
      </c>
      <c r="EH65" s="8">
        <v>1948</v>
      </c>
      <c r="EI65" s="8">
        <v>16.22</v>
      </c>
      <c r="EM65" s="19"/>
    </row>
    <row r="66" spans="1:143">
      <c r="A66" s="1" t="s">
        <v>15</v>
      </c>
      <c r="B66" s="1"/>
      <c r="C66" s="1"/>
      <c r="D66" s="1"/>
      <c r="E66" s="1"/>
      <c r="F66" s="1"/>
      <c r="G66" s="1"/>
      <c r="H66" s="1"/>
      <c r="I66" s="1"/>
      <c r="J66" s="1"/>
      <c r="K66" s="1"/>
      <c r="L66" s="1"/>
      <c r="M66" s="1"/>
      <c r="N66" s="1"/>
      <c r="O66" s="1"/>
      <c r="P66" s="1"/>
      <c r="Q66" s="4"/>
      <c r="R66" s="4">
        <f t="shared" ref="R66:BC66" si="47">AVERAGE(R54:R65)</f>
        <v>7.1996718576195775</v>
      </c>
      <c r="S66" s="4">
        <f t="shared" si="47"/>
        <v>6.9462135176651314</v>
      </c>
      <c r="T66" s="4">
        <f t="shared" si="47"/>
        <v>6.8966621863799302</v>
      </c>
      <c r="U66" s="4">
        <f t="shared" si="47"/>
        <v>6.4015661802355339</v>
      </c>
      <c r="V66" s="4">
        <f t="shared" si="47"/>
        <v>7.0214105178593513</v>
      </c>
      <c r="W66" s="4">
        <f t="shared" si="47"/>
        <v>6.9810624679979512</v>
      </c>
      <c r="X66" s="4">
        <f t="shared" si="47"/>
        <v>7.0421908602150554</v>
      </c>
      <c r="Y66" s="4">
        <f t="shared" si="47"/>
        <v>7.5393407578084988</v>
      </c>
      <c r="Z66" s="4">
        <f t="shared" si="47"/>
        <v>7.9303170189099008</v>
      </c>
      <c r="AA66" s="4">
        <f t="shared" si="47"/>
        <v>7.448758320532515</v>
      </c>
      <c r="AB66" s="4">
        <f t="shared" si="47"/>
        <v>7.2610144649257551</v>
      </c>
      <c r="AC66" s="4">
        <f t="shared" si="47"/>
        <v>7.0460919098822323</v>
      </c>
      <c r="AD66" s="4">
        <f t="shared" si="47"/>
        <v>7.4154251637622055</v>
      </c>
      <c r="AE66" s="4">
        <f t="shared" si="47"/>
        <v>7.3542492319508455</v>
      </c>
      <c r="AF66" s="4">
        <f t="shared" si="47"/>
        <v>8.2420922939068095</v>
      </c>
      <c r="AG66" s="4">
        <f t="shared" si="47"/>
        <v>7.1064042498719919</v>
      </c>
      <c r="AH66" s="4">
        <f t="shared" si="47"/>
        <v>7.2170470275614873</v>
      </c>
      <c r="AI66" s="4">
        <f t="shared" si="47"/>
        <v>7.1756298003072194</v>
      </c>
      <c r="AJ66" s="4">
        <f t="shared" si="47"/>
        <v>7.2870391705069117</v>
      </c>
      <c r="AK66" s="4">
        <f t="shared" si="47"/>
        <v>7.6296204557091656</v>
      </c>
      <c r="AL66" s="4">
        <f t="shared" si="47"/>
        <v>7.7689466691385478</v>
      </c>
      <c r="AM66" s="4">
        <f t="shared" si="47"/>
        <v>7.0855888376856129</v>
      </c>
      <c r="AN66" s="4">
        <f t="shared" si="47"/>
        <v>8.1653238607270868</v>
      </c>
      <c r="AO66" s="4">
        <f t="shared" si="47"/>
        <v>8.0028078597030206</v>
      </c>
      <c r="AP66" s="4">
        <f t="shared" si="47"/>
        <v>7.3832727722160421</v>
      </c>
      <c r="AQ66" s="4">
        <f t="shared" si="47"/>
        <v>7.8745692524321553</v>
      </c>
      <c r="AR66" s="4">
        <f t="shared" si="47"/>
        <v>8.0577681771633376</v>
      </c>
      <c r="AS66" s="4">
        <f t="shared" si="47"/>
        <v>8.0442127496159745</v>
      </c>
      <c r="AT66" s="4">
        <f t="shared" si="47"/>
        <v>6.974330119886293</v>
      </c>
      <c r="AU66" s="4">
        <f t="shared" si="47"/>
        <v>6.9911706349206355</v>
      </c>
      <c r="AV66" s="4">
        <f t="shared" si="47"/>
        <v>8.0349558371735785</v>
      </c>
      <c r="AW66" s="4">
        <f t="shared" si="47"/>
        <v>8.0806157194060422</v>
      </c>
      <c r="AX66" s="4">
        <f t="shared" si="47"/>
        <v>7.5265146459028545</v>
      </c>
      <c r="AY66" s="4">
        <f t="shared" si="47"/>
        <v>8.0677931387608819</v>
      </c>
      <c r="AZ66" s="4">
        <f t="shared" si="47"/>
        <v>7.038053635432667</v>
      </c>
      <c r="BA66" s="4">
        <f t="shared" si="47"/>
        <v>7.0774417562724006</v>
      </c>
      <c r="BB66" s="4">
        <f t="shared" si="47"/>
        <v>7.3920411568409348</v>
      </c>
      <c r="BC66" s="4">
        <f t="shared" si="47"/>
        <v>7.5467415514592924</v>
      </c>
      <c r="BD66" s="4">
        <f t="shared" ref="BD66:CH66" si="48">AVERAGE(BD54:BD65)</f>
        <v>7.5891248708882877</v>
      </c>
      <c r="BE66" s="4">
        <f t="shared" si="48"/>
        <v>7.665773169482847</v>
      </c>
      <c r="BF66" s="4">
        <f t="shared" si="48"/>
        <v>7.7726161784699039</v>
      </c>
      <c r="BG66" s="4">
        <f t="shared" si="48"/>
        <v>7.9714887352790553</v>
      </c>
      <c r="BH66" s="4">
        <f t="shared" si="48"/>
        <v>8.0702227342549904</v>
      </c>
      <c r="BI66" s="4">
        <f t="shared" si="48"/>
        <v>6.9231912442396295</v>
      </c>
      <c r="BJ66" s="4">
        <f t="shared" si="48"/>
        <v>6.5017232109751575</v>
      </c>
      <c r="BK66" s="4">
        <f t="shared" si="48"/>
        <v>6.7376216077828985</v>
      </c>
      <c r="BL66" s="4">
        <f t="shared" si="48"/>
        <v>7.3757859703020996</v>
      </c>
      <c r="BM66" s="4">
        <f t="shared" si="48"/>
        <v>7.8557110855094718</v>
      </c>
      <c r="BN66" s="4">
        <f t="shared" si="48"/>
        <v>7.5324357526881718</v>
      </c>
      <c r="BO66" s="4">
        <f t="shared" si="48"/>
        <v>7.476393202764978</v>
      </c>
      <c r="BP66" s="4">
        <f t="shared" si="48"/>
        <v>8.936143049155147</v>
      </c>
      <c r="BQ66" s="4">
        <f t="shared" si="48"/>
        <v>8.4715337173579108</v>
      </c>
      <c r="BR66" s="4">
        <f t="shared" si="48"/>
        <v>7.9893410425163758</v>
      </c>
      <c r="BS66" s="4">
        <f t="shared" si="48"/>
        <v>8.172466487455198</v>
      </c>
      <c r="BT66" s="4">
        <f t="shared" si="48"/>
        <v>8.0442074756784425</v>
      </c>
      <c r="BU66" s="4">
        <f t="shared" si="48"/>
        <v>7.7424969150025609</v>
      </c>
      <c r="BV66" s="4">
        <f t="shared" si="48"/>
        <v>7.7095158633049055</v>
      </c>
      <c r="BW66" s="4">
        <f t="shared" si="48"/>
        <v>8.3542302227342553</v>
      </c>
      <c r="BX66" s="4">
        <f t="shared" si="48"/>
        <v>7.8095453917050692</v>
      </c>
      <c r="BY66" s="4">
        <f t="shared" si="48"/>
        <v>8.1296988735279054</v>
      </c>
      <c r="BZ66" s="4">
        <f t="shared" si="48"/>
        <v>7.9047132647385991</v>
      </c>
      <c r="CA66" s="4">
        <f t="shared" si="48"/>
        <v>7.2073700908858163</v>
      </c>
      <c r="CB66" s="4">
        <f t="shared" si="48"/>
        <v>8.4820944444444457</v>
      </c>
      <c r="CC66" s="4">
        <f t="shared" si="48"/>
        <v>7.9983901561699957</v>
      </c>
      <c r="CD66" s="4">
        <f t="shared" si="48"/>
        <v>7.60336934556915</v>
      </c>
      <c r="CE66" s="4">
        <f t="shared" si="48"/>
        <v>8.6666666666666679</v>
      </c>
      <c r="CF66" s="4">
        <f t="shared" si="48"/>
        <v>8.1250000000000018</v>
      </c>
      <c r="CG66" s="4">
        <f t="shared" si="48"/>
        <v>7.7374999999999998</v>
      </c>
      <c r="CH66" s="4">
        <f t="shared" si="48"/>
        <v>8.7416666666666671</v>
      </c>
      <c r="CI66" s="4"/>
      <c r="CJ66" s="4">
        <f>AVERAGE(CJ54:CJ65)</f>
        <v>7.8483237882650529</v>
      </c>
      <c r="CK66" s="4">
        <f>AVERAGE(CK54:CK65)</f>
        <v>7.4190737317449402</v>
      </c>
      <c r="CL66" s="4">
        <f>AVERAGE(CL54:CL65)</f>
        <v>7.6095681852020292</v>
      </c>
      <c r="CN66" s="38"/>
      <c r="CO66" s="38">
        <v>1984</v>
      </c>
      <c r="CP66" s="49">
        <v>12.6</v>
      </c>
      <c r="CQ66" s="5"/>
      <c r="CR66" s="38">
        <v>1965</v>
      </c>
      <c r="CS66" s="49">
        <v>12.595833333333331</v>
      </c>
      <c r="CT66" s="5"/>
      <c r="CU66" s="38">
        <v>1950</v>
      </c>
      <c r="CV66" s="49">
        <v>13.538333333333334</v>
      </c>
      <c r="CW66" s="5"/>
      <c r="CX66" s="38">
        <v>2012</v>
      </c>
      <c r="CY66" s="49">
        <v>14.61875</v>
      </c>
      <c r="DA66" s="8">
        <v>1934</v>
      </c>
      <c r="DB66" s="8">
        <v>17.440000000000001</v>
      </c>
      <c r="DD66" s="8">
        <v>1946</v>
      </c>
      <c r="DE66" s="8">
        <v>17.28</v>
      </c>
      <c r="DG66" s="8">
        <v>1980</v>
      </c>
      <c r="DH66" s="8">
        <v>15.4</v>
      </c>
      <c r="DJ66" s="8">
        <v>1960</v>
      </c>
      <c r="DK66" s="8">
        <v>12.89</v>
      </c>
      <c r="DM66" s="8">
        <v>1937</v>
      </c>
      <c r="DN66" s="8">
        <v>10</v>
      </c>
      <c r="DP66" s="8">
        <v>2006</v>
      </c>
      <c r="DQ66" s="8">
        <v>7.4</v>
      </c>
      <c r="DS66" s="8">
        <v>1942</v>
      </c>
      <c r="DT66" s="8">
        <v>6.78</v>
      </c>
      <c r="DV66" s="8">
        <v>1965</v>
      </c>
      <c r="DW66" s="8">
        <v>8.2200000000000006</v>
      </c>
      <c r="DY66" s="8">
        <v>1945</v>
      </c>
      <c r="DZ66" s="8">
        <v>10.220000000000001</v>
      </c>
      <c r="EB66" s="8">
        <v>1950</v>
      </c>
      <c r="EC66" s="8">
        <v>12.33</v>
      </c>
      <c r="EE66" s="8">
        <v>1951</v>
      </c>
      <c r="EF66" s="8">
        <v>14.28</v>
      </c>
      <c r="EH66" s="8">
        <v>1963</v>
      </c>
      <c r="EI66" s="8">
        <v>16.22</v>
      </c>
      <c r="EM66" s="19"/>
    </row>
    <row r="67" spans="1:143" ht="13.5">
      <c r="A67" s="2" t="s">
        <v>16</v>
      </c>
      <c r="B67" s="2"/>
      <c r="C67" s="2"/>
      <c r="D67" s="2"/>
      <c r="E67" s="2"/>
      <c r="F67" s="2"/>
      <c r="G67" s="2"/>
      <c r="H67" s="2"/>
      <c r="I67" s="2"/>
      <c r="J67" s="2"/>
      <c r="K67" s="2"/>
      <c r="L67" s="2"/>
      <c r="M67" s="2"/>
      <c r="N67" s="2"/>
      <c r="O67" s="2"/>
      <c r="P67" s="2"/>
      <c r="Q67" s="4"/>
      <c r="R67" s="4">
        <f t="shared" ref="R67:BM67" si="49">AVERAGE(Q62:Q65,R54:R57)</f>
        <v>9.2302067111605499</v>
      </c>
      <c r="S67" s="4">
        <f t="shared" si="49"/>
        <v>8.3676401689708158</v>
      </c>
      <c r="T67" s="4">
        <f t="shared" si="49"/>
        <v>8.4735551075268827</v>
      </c>
      <c r="U67" s="4">
        <f t="shared" si="49"/>
        <v>8.8109783026113657</v>
      </c>
      <c r="V67" s="4">
        <f t="shared" si="49"/>
        <v>8.7068738413051552</v>
      </c>
      <c r="W67" s="4">
        <f t="shared" si="49"/>
        <v>8.9524807987711199</v>
      </c>
      <c r="X67" s="4">
        <f t="shared" si="49"/>
        <v>9.2167271505376362</v>
      </c>
      <c r="Y67" s="4">
        <f t="shared" si="49"/>
        <v>9.5212692012288791</v>
      </c>
      <c r="Z67" s="4">
        <f t="shared" si="49"/>
        <v>9.8675857434186121</v>
      </c>
      <c r="AA67" s="4">
        <f t="shared" si="49"/>
        <v>9.9492261904761925</v>
      </c>
      <c r="AB67" s="4">
        <f t="shared" si="49"/>
        <v>8.9068442780337946</v>
      </c>
      <c r="AC67" s="4">
        <f t="shared" si="49"/>
        <v>9.6340706605222728</v>
      </c>
      <c r="AD67" s="4">
        <f t="shared" si="49"/>
        <v>9.371148498331479</v>
      </c>
      <c r="AE67" s="4">
        <f t="shared" si="49"/>
        <v>9.5416292242703538</v>
      </c>
      <c r="AF67" s="4">
        <f t="shared" si="49"/>
        <v>10.025436827956991</v>
      </c>
      <c r="AG67" s="4">
        <f t="shared" si="49"/>
        <v>9.6757622887864816</v>
      </c>
      <c r="AH67" s="4">
        <f t="shared" si="49"/>
        <v>9.0270221542454578</v>
      </c>
      <c r="AI67" s="4">
        <f t="shared" si="49"/>
        <v>9.6356624423963133</v>
      </c>
      <c r="AJ67" s="4">
        <f t="shared" si="49"/>
        <v>9.6310157450076819</v>
      </c>
      <c r="AK67" s="4">
        <f t="shared" si="49"/>
        <v>9.5530597158218118</v>
      </c>
      <c r="AL67" s="4">
        <f t="shared" si="49"/>
        <v>9.9774522617723402</v>
      </c>
      <c r="AM67" s="4">
        <f t="shared" si="49"/>
        <v>9.1234907834101389</v>
      </c>
      <c r="AN67" s="4">
        <f t="shared" si="49"/>
        <v>10.411534178187406</v>
      </c>
      <c r="AO67" s="4">
        <f t="shared" si="49"/>
        <v>10.262504800307218</v>
      </c>
      <c r="AP67" s="4">
        <f t="shared" si="49"/>
        <v>9.6627048572487961</v>
      </c>
      <c r="AQ67" s="4">
        <f t="shared" si="49"/>
        <v>10.088789362519201</v>
      </c>
      <c r="AR67" s="4">
        <f t="shared" si="49"/>
        <v>10.328910330261136</v>
      </c>
      <c r="AS67" s="4">
        <f t="shared" si="49"/>
        <v>10.998147081413212</v>
      </c>
      <c r="AT67" s="4">
        <f t="shared" si="49"/>
        <v>9.3085113088616982</v>
      </c>
      <c r="AU67" s="4">
        <f t="shared" si="49"/>
        <v>9.1222801459293397</v>
      </c>
      <c r="AV67" s="4">
        <f t="shared" si="49"/>
        <v>9.876143433179724</v>
      </c>
      <c r="AW67" s="4">
        <f t="shared" si="49"/>
        <v>9.8947676651305656</v>
      </c>
      <c r="AX67" s="4">
        <f t="shared" si="49"/>
        <v>9.9543020022246935</v>
      </c>
      <c r="AY67" s="4">
        <f t="shared" si="49"/>
        <v>10.513181643625192</v>
      </c>
      <c r="AZ67" s="4">
        <f t="shared" si="49"/>
        <v>9.6973358294930883</v>
      </c>
      <c r="BA67" s="4">
        <f t="shared" si="49"/>
        <v>8.9489852150537637</v>
      </c>
      <c r="BB67" s="4">
        <f t="shared" si="49"/>
        <v>9.2084380793474221</v>
      </c>
      <c r="BC67" s="4">
        <f t="shared" si="49"/>
        <v>9.6563892089093706</v>
      </c>
      <c r="BD67" s="4">
        <f t="shared" si="49"/>
        <v>9.9342050691244221</v>
      </c>
      <c r="BE67" s="4">
        <f t="shared" si="49"/>
        <v>9.2118382279914179</v>
      </c>
      <c r="BF67" s="4">
        <f t="shared" si="49"/>
        <v>9.1372172784575447</v>
      </c>
      <c r="BG67" s="4">
        <f t="shared" si="49"/>
        <v>10.328751920122887</v>
      </c>
      <c r="BH67" s="4">
        <f t="shared" si="49"/>
        <v>10.537457757296465</v>
      </c>
      <c r="BI67" s="4">
        <f t="shared" si="49"/>
        <v>8.9817895545314901</v>
      </c>
      <c r="BJ67" s="4">
        <f t="shared" si="49"/>
        <v>8.4972622358175762</v>
      </c>
      <c r="BK67" s="4">
        <f t="shared" si="49"/>
        <v>8.5399404761904751</v>
      </c>
      <c r="BL67" s="4">
        <f t="shared" si="49"/>
        <v>9.0391858678955455</v>
      </c>
      <c r="BM67" s="4">
        <f t="shared" si="49"/>
        <v>9.5815236175115217</v>
      </c>
      <c r="BN67" s="4">
        <f t="shared" ref="BN67:CC67" si="50">AVERAGE(BM62:BM65,BN54:BN57)</f>
        <v>9.9451331989247311</v>
      </c>
      <c r="BO67" s="4">
        <f t="shared" si="50"/>
        <v>9.2442259600614456</v>
      </c>
      <c r="BP67" s="4">
        <f t="shared" si="50"/>
        <v>10.676800595238095</v>
      </c>
      <c r="BQ67" s="4">
        <f t="shared" si="50"/>
        <v>10.77864815668203</v>
      </c>
      <c r="BR67" s="4">
        <f t="shared" si="50"/>
        <v>9.9787123702261766</v>
      </c>
      <c r="BS67" s="4">
        <f t="shared" si="50"/>
        <v>9.7017815860215038</v>
      </c>
      <c r="BT67" s="4">
        <f t="shared" si="50"/>
        <v>10.519283256528418</v>
      </c>
      <c r="BU67" s="4">
        <f t="shared" si="50"/>
        <v>9.4382442972350233</v>
      </c>
      <c r="BV67" s="4">
        <f t="shared" si="50"/>
        <v>9.5996778272154248</v>
      </c>
      <c r="BW67" s="4">
        <f t="shared" si="50"/>
        <v>9.6335367319508443</v>
      </c>
      <c r="BX67" s="4">
        <f t="shared" si="50"/>
        <v>10.123991743471583</v>
      </c>
      <c r="BY67" s="4">
        <f t="shared" si="50"/>
        <v>9.9841307027649773</v>
      </c>
      <c r="BZ67" s="4">
        <f t="shared" si="50"/>
        <v>10.152656590656285</v>
      </c>
      <c r="CA67" s="4">
        <f t="shared" si="50"/>
        <v>9.7125127976190466</v>
      </c>
      <c r="CB67" s="4">
        <f t="shared" si="50"/>
        <v>9.6434961021505394</v>
      </c>
      <c r="CC67" s="4">
        <f t="shared" si="50"/>
        <v>10.246523540706605</v>
      </c>
      <c r="CD67" s="4">
        <f>AVERAGE(CC62:CC65,CD54:CD57)</f>
        <v>9.5702299592139433</v>
      </c>
      <c r="CE67" s="4">
        <f>AVERAGE(CD62:CD65,CE54:CE57)</f>
        <v>9.7625000000000011</v>
      </c>
      <c r="CF67" s="4">
        <f>AVERAGE(CE62:CE65,CF54:CF57)</f>
        <v>10.525</v>
      </c>
      <c r="CG67" s="4">
        <f>AVERAGE(CF62:CF65,CG54:CG57)</f>
        <v>10.056249999999999</v>
      </c>
      <c r="CH67" s="4">
        <f>AVERAGE(CG62:CG65,CH54:CH57)</f>
        <v>10.112499999999999</v>
      </c>
      <c r="CI67" s="4"/>
      <c r="CJ67" s="4">
        <f>AVERAGE(BE67:CH67)</f>
        <v>9.7753600784160515</v>
      </c>
      <c r="CK67" s="4">
        <f>AVERAGE(CK54:CK57,CK62:CK65)</f>
        <v>9.5512119329092329</v>
      </c>
      <c r="CL67" s="4">
        <f>AVERAGE(Q67:CH67)</f>
        <v>9.6569140675342027</v>
      </c>
      <c r="CN67" s="38"/>
      <c r="CO67" s="38">
        <v>1997</v>
      </c>
      <c r="CP67" s="49">
        <v>12.575000000000001</v>
      </c>
      <c r="CQ67" s="33"/>
      <c r="CR67" s="38">
        <v>1966</v>
      </c>
      <c r="CS67" s="49">
        <v>12.594166666666666</v>
      </c>
      <c r="CT67" s="33"/>
      <c r="CU67" s="38">
        <v>1942</v>
      </c>
      <c r="CV67" s="49">
        <v>13.526666666666666</v>
      </c>
      <c r="CW67" s="33"/>
      <c r="CX67" s="38">
        <v>1988</v>
      </c>
      <c r="CY67" s="49">
        <v>14.612500000000002</v>
      </c>
      <c r="DA67" s="8">
        <v>1976</v>
      </c>
      <c r="DB67" s="8">
        <v>17.399999999999999</v>
      </c>
      <c r="DD67" s="8">
        <v>1942</v>
      </c>
      <c r="DE67" s="8">
        <v>17.22</v>
      </c>
      <c r="DG67" s="8">
        <v>1986</v>
      </c>
      <c r="DH67" s="8">
        <v>15.4</v>
      </c>
      <c r="DJ67" s="8">
        <v>1965</v>
      </c>
      <c r="DK67" s="8">
        <v>12.89</v>
      </c>
      <c r="DM67" s="8">
        <v>1981</v>
      </c>
      <c r="DN67" s="8">
        <v>10</v>
      </c>
      <c r="DP67" s="8">
        <v>1940</v>
      </c>
      <c r="DQ67" s="8">
        <v>7.39</v>
      </c>
      <c r="DS67" s="8">
        <v>2001</v>
      </c>
      <c r="DT67" s="8">
        <v>6.7</v>
      </c>
      <c r="DV67" s="8">
        <v>1974</v>
      </c>
      <c r="DW67" s="8">
        <v>8.1999999999999993</v>
      </c>
      <c r="DY67" s="8">
        <v>1957</v>
      </c>
      <c r="DZ67" s="8">
        <v>10.220000000000001</v>
      </c>
      <c r="EB67" s="8">
        <v>2002</v>
      </c>
      <c r="EC67" s="8">
        <v>12.3</v>
      </c>
      <c r="EE67" s="8">
        <v>1971</v>
      </c>
      <c r="EF67" s="8">
        <v>14.2</v>
      </c>
      <c r="EH67" s="8">
        <v>1975</v>
      </c>
      <c r="EI67" s="8">
        <v>16.2</v>
      </c>
      <c r="EM67" s="19"/>
    </row>
    <row r="68" spans="1:143">
      <c r="AA68" s="17"/>
      <c r="BW68" s="32"/>
      <c r="BX68" s="32"/>
      <c r="BY68" s="32"/>
      <c r="BZ68" s="32"/>
      <c r="CA68" s="32"/>
      <c r="CB68" s="32"/>
      <c r="CC68" s="32"/>
      <c r="CD68" s="32"/>
      <c r="CE68" s="32"/>
      <c r="CF68" s="19"/>
      <c r="CG68" s="19"/>
      <c r="CH68" s="19"/>
      <c r="CI68" s="19"/>
      <c r="CJ68" s="32"/>
      <c r="CN68" s="5"/>
      <c r="CO68" s="38">
        <v>1961</v>
      </c>
      <c r="CP68" s="49">
        <v>12.569166666666668</v>
      </c>
      <c r="CQ68" s="33"/>
      <c r="CR68" s="38">
        <v>1948</v>
      </c>
      <c r="CS68" s="49">
        <v>12.577499999999999</v>
      </c>
      <c r="CT68" s="33"/>
      <c r="CU68" s="38">
        <v>1959</v>
      </c>
      <c r="CV68" s="49">
        <v>13.5</v>
      </c>
      <c r="CW68" s="33"/>
      <c r="CX68" s="38">
        <v>1964</v>
      </c>
      <c r="CY68" s="49">
        <v>14.61125</v>
      </c>
      <c r="DA68" s="8">
        <v>1950</v>
      </c>
      <c r="DB68" s="8">
        <v>17.39</v>
      </c>
      <c r="DD68" s="8">
        <v>1970</v>
      </c>
      <c r="DE68" s="8">
        <v>17.22</v>
      </c>
      <c r="DG68" s="8">
        <v>2000</v>
      </c>
      <c r="DH68" s="8">
        <v>15.4</v>
      </c>
      <c r="DJ68" s="8">
        <v>1969</v>
      </c>
      <c r="DK68" s="8">
        <v>12.72</v>
      </c>
      <c r="DM68" s="8">
        <v>1969</v>
      </c>
      <c r="DN68" s="8">
        <v>9.83</v>
      </c>
      <c r="DP68" s="8">
        <v>1943</v>
      </c>
      <c r="DQ68" s="8">
        <v>7.33</v>
      </c>
      <c r="DS68" s="8">
        <v>1995</v>
      </c>
      <c r="DT68" s="8">
        <v>6.7</v>
      </c>
      <c r="DV68" s="56">
        <v>2016</v>
      </c>
      <c r="DW68" s="56">
        <v>8.1999999999999993</v>
      </c>
      <c r="DY68" s="8">
        <v>2011</v>
      </c>
      <c r="DZ68" s="8">
        <v>10.199999999999999</v>
      </c>
      <c r="EB68" s="8">
        <v>1947</v>
      </c>
      <c r="EC68" s="8">
        <v>12.22</v>
      </c>
      <c r="EE68" s="8">
        <v>1983</v>
      </c>
      <c r="EF68" s="8">
        <v>14.2</v>
      </c>
      <c r="EH68" s="8">
        <v>1977</v>
      </c>
      <c r="EI68" s="8">
        <v>16.2</v>
      </c>
      <c r="EM68" s="19"/>
    </row>
    <row r="69" spans="1:143">
      <c r="A69" s="1" t="s">
        <v>95</v>
      </c>
      <c r="B69" s="1"/>
      <c r="C69" s="1"/>
      <c r="D69" s="1"/>
      <c r="E69" s="1"/>
      <c r="F69" s="1"/>
      <c r="G69" s="1"/>
      <c r="H69" s="1"/>
      <c r="I69" s="1"/>
      <c r="J69" s="1"/>
      <c r="K69" s="1"/>
      <c r="L69" s="1"/>
      <c r="M69" s="1"/>
      <c r="N69" s="1"/>
      <c r="O69" s="1"/>
      <c r="P69" s="1"/>
      <c r="Q69" s="1"/>
      <c r="R69" s="1"/>
      <c r="S69" s="1"/>
      <c r="T69" s="1"/>
      <c r="U69" s="1"/>
      <c r="V69" s="1"/>
      <c r="W69" s="1"/>
      <c r="X69" s="1"/>
      <c r="Y69" s="1"/>
      <c r="Z69" s="1"/>
      <c r="AA69" s="17"/>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5"/>
      <c r="BE69" s="1"/>
      <c r="BF69" s="1"/>
      <c r="BG69" s="1"/>
      <c r="BH69" s="1"/>
      <c r="BI69" s="1"/>
      <c r="BJ69" s="1"/>
      <c r="BK69" s="1"/>
      <c r="BL69" s="1"/>
      <c r="BM69" s="1"/>
      <c r="BN69" s="1"/>
      <c r="BO69" s="1"/>
      <c r="BP69" s="1"/>
      <c r="BQ69" s="1"/>
      <c r="BR69" s="1"/>
      <c r="BS69" s="1"/>
      <c r="BT69" s="1"/>
      <c r="BU69" s="1"/>
      <c r="BV69" s="1"/>
      <c r="BW69" s="4"/>
      <c r="BX69" s="4"/>
      <c r="BY69" s="4"/>
      <c r="BZ69" s="4"/>
      <c r="CA69" s="4"/>
      <c r="CB69" s="4"/>
      <c r="CC69" s="4"/>
      <c r="CD69" s="4"/>
      <c r="CE69" s="4"/>
      <c r="CF69" s="1"/>
      <c r="CG69" s="1"/>
      <c r="CH69" s="1"/>
      <c r="CI69" s="1"/>
      <c r="CJ69" s="7" t="s">
        <v>22</v>
      </c>
      <c r="CK69" s="7" t="s">
        <v>22</v>
      </c>
      <c r="CL69" s="18" t="s">
        <v>22</v>
      </c>
      <c r="CN69" s="33"/>
      <c r="CO69" s="36">
        <v>1948</v>
      </c>
      <c r="CP69" s="49">
        <v>12.569166666666666</v>
      </c>
      <c r="CQ69" s="33"/>
      <c r="CR69" s="38">
        <v>1939</v>
      </c>
      <c r="CS69" s="49">
        <v>12.564166666666665</v>
      </c>
      <c r="CT69" s="33"/>
      <c r="CU69" s="38">
        <v>1977</v>
      </c>
      <c r="CV69" s="49">
        <v>13.5</v>
      </c>
      <c r="CW69" s="33"/>
      <c r="CX69" s="38">
        <v>1958</v>
      </c>
      <c r="CY69" s="49">
        <v>14.585000000000001</v>
      </c>
      <c r="DA69" s="8">
        <v>1958</v>
      </c>
      <c r="DB69" s="8">
        <v>17.39</v>
      </c>
      <c r="DD69" s="8">
        <v>2013</v>
      </c>
      <c r="DE69" s="8">
        <v>17.2</v>
      </c>
      <c r="DG69" s="8">
        <v>1940</v>
      </c>
      <c r="DH69" s="8">
        <v>15.22</v>
      </c>
      <c r="DJ69" s="8">
        <v>2005</v>
      </c>
      <c r="DK69" s="8">
        <v>12.7</v>
      </c>
      <c r="DM69" s="8">
        <v>1976</v>
      </c>
      <c r="DN69" s="8">
        <v>9.8000000000000007</v>
      </c>
      <c r="DP69" s="8">
        <v>1964</v>
      </c>
      <c r="DQ69" s="8">
        <v>7.33</v>
      </c>
      <c r="DS69" s="8">
        <v>1973</v>
      </c>
      <c r="DT69" s="8">
        <v>6.7</v>
      </c>
      <c r="DV69" s="8">
        <v>1979</v>
      </c>
      <c r="DW69" s="8">
        <v>8.1</v>
      </c>
      <c r="DY69" s="8">
        <v>1968</v>
      </c>
      <c r="DZ69" s="8">
        <v>10.17</v>
      </c>
      <c r="EB69" s="8">
        <v>1991</v>
      </c>
      <c r="EC69" s="8">
        <v>12.2</v>
      </c>
      <c r="EE69" s="8">
        <v>1985</v>
      </c>
      <c r="EF69" s="8">
        <v>14.2</v>
      </c>
      <c r="EH69" s="8">
        <v>1980</v>
      </c>
      <c r="EI69" s="8">
        <v>16.100000000000001</v>
      </c>
      <c r="EM69" s="19"/>
    </row>
    <row r="70" spans="1:143">
      <c r="A70" s="1"/>
      <c r="B70" s="1"/>
      <c r="C70" s="1"/>
      <c r="D70" s="1"/>
      <c r="E70" s="1"/>
      <c r="F70" s="1"/>
      <c r="G70" s="1"/>
      <c r="H70" s="1"/>
      <c r="I70" s="1"/>
      <c r="J70" s="1"/>
      <c r="K70" s="1"/>
      <c r="L70" s="1"/>
      <c r="M70" s="1"/>
      <c r="N70" s="1"/>
      <c r="O70" s="1"/>
      <c r="P70" s="1"/>
      <c r="Q70" s="1"/>
      <c r="R70" s="1"/>
      <c r="S70" s="1"/>
      <c r="T70" s="1"/>
      <c r="U70" s="1"/>
      <c r="V70" s="1"/>
      <c r="W70" s="1"/>
      <c r="X70" s="1"/>
      <c r="Y70" s="1"/>
      <c r="Z70" s="1"/>
      <c r="AA70" s="17"/>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E70" s="1"/>
      <c r="BF70" s="1"/>
      <c r="BG70" s="1"/>
      <c r="BH70" s="1"/>
      <c r="BI70" s="1"/>
      <c r="BJ70" s="1"/>
      <c r="BK70" s="1"/>
      <c r="BL70" s="1"/>
      <c r="BM70" s="1"/>
      <c r="BN70" s="1"/>
      <c r="BO70" s="1"/>
      <c r="BP70" s="1"/>
      <c r="BQ70" s="1"/>
      <c r="BR70" s="1"/>
      <c r="BS70" s="1"/>
      <c r="BT70" s="1"/>
      <c r="BU70" s="5"/>
      <c r="BV70" s="5"/>
      <c r="BW70" s="5"/>
      <c r="BX70" s="5"/>
      <c r="BY70" s="5"/>
      <c r="BZ70" s="5"/>
      <c r="CA70" s="5"/>
      <c r="CB70" s="5"/>
      <c r="CC70" s="5"/>
      <c r="CD70" s="5"/>
      <c r="CE70" s="5"/>
      <c r="CF70" s="5"/>
      <c r="CG70" s="5"/>
      <c r="CH70" s="5"/>
      <c r="CI70" s="5"/>
      <c r="CJ70" s="18" t="s">
        <v>92</v>
      </c>
      <c r="CK70" s="18" t="s">
        <v>92</v>
      </c>
      <c r="CL70" s="18" t="s">
        <v>92</v>
      </c>
      <c r="CN70" s="33"/>
      <c r="CO70" s="38">
        <v>2012</v>
      </c>
      <c r="CP70" s="49">
        <v>12.562500000000002</v>
      </c>
      <c r="CQ70" s="38"/>
      <c r="CR70" s="38">
        <v>1950</v>
      </c>
      <c r="CS70" s="49">
        <v>12.550833333333332</v>
      </c>
      <c r="CT70" s="38"/>
      <c r="CU70" s="38">
        <v>1997</v>
      </c>
      <c r="CV70" s="49">
        <v>13.483333333333333</v>
      </c>
      <c r="CW70" s="38"/>
      <c r="CX70" s="38">
        <v>1943</v>
      </c>
      <c r="CY70" s="49">
        <v>14.5425</v>
      </c>
      <c r="DA70" s="8">
        <v>1942</v>
      </c>
      <c r="DB70" s="8">
        <v>17.329999999999998</v>
      </c>
      <c r="DD70" s="8">
        <v>1945</v>
      </c>
      <c r="DE70" s="8">
        <v>17.170000000000002</v>
      </c>
      <c r="DG70" s="8">
        <v>1988</v>
      </c>
      <c r="DH70" s="8">
        <v>15.2</v>
      </c>
      <c r="DJ70" s="8">
        <v>2011</v>
      </c>
      <c r="DK70" s="8">
        <v>12.7</v>
      </c>
      <c r="DM70" s="8">
        <v>1979</v>
      </c>
      <c r="DN70" s="8">
        <v>9.8000000000000007</v>
      </c>
      <c r="DP70" s="8">
        <v>1982</v>
      </c>
      <c r="DQ70" s="8">
        <v>7.3</v>
      </c>
      <c r="DS70" s="8">
        <v>1966</v>
      </c>
      <c r="DT70" s="8">
        <v>6.67</v>
      </c>
      <c r="DV70" s="8">
        <v>1995</v>
      </c>
      <c r="DW70" s="8">
        <v>8.1</v>
      </c>
      <c r="DY70" s="8">
        <v>1939</v>
      </c>
      <c r="DZ70" s="8">
        <v>10.11</v>
      </c>
      <c r="EB70" s="8">
        <v>1948</v>
      </c>
      <c r="EC70" s="8">
        <v>12</v>
      </c>
      <c r="EE70" s="8">
        <v>1965</v>
      </c>
      <c r="EF70" s="8">
        <v>14.11</v>
      </c>
      <c r="EH70" s="8">
        <v>1996</v>
      </c>
      <c r="EI70" s="8">
        <v>16</v>
      </c>
      <c r="EM70" s="19"/>
    </row>
    <row r="71" spans="1:143">
      <c r="A71" s="1"/>
      <c r="B71" s="5">
        <v>1932</v>
      </c>
      <c r="C71" s="5">
        <v>1933</v>
      </c>
      <c r="D71" s="5">
        <v>1934</v>
      </c>
      <c r="E71" s="5">
        <v>1935</v>
      </c>
      <c r="F71" s="5">
        <v>1936</v>
      </c>
      <c r="G71" s="5">
        <v>1937</v>
      </c>
      <c r="H71" s="5">
        <v>1938</v>
      </c>
      <c r="I71" s="5">
        <v>1939</v>
      </c>
      <c r="J71" s="5">
        <v>1940</v>
      </c>
      <c r="K71" s="5">
        <v>1941</v>
      </c>
      <c r="L71" s="5">
        <v>1942</v>
      </c>
      <c r="M71" s="5">
        <v>1943</v>
      </c>
      <c r="N71" s="5">
        <v>1944</v>
      </c>
      <c r="O71" s="5">
        <v>1945</v>
      </c>
      <c r="P71" s="5">
        <v>1946</v>
      </c>
      <c r="Q71" s="5">
        <v>1947</v>
      </c>
      <c r="R71" s="5">
        <v>1948</v>
      </c>
      <c r="S71" s="5">
        <v>1949</v>
      </c>
      <c r="T71" s="5">
        <v>1950</v>
      </c>
      <c r="U71" s="5">
        <v>1951</v>
      </c>
      <c r="V71" s="5">
        <v>1952</v>
      </c>
      <c r="W71" s="5">
        <v>1953</v>
      </c>
      <c r="X71" s="5">
        <v>1954</v>
      </c>
      <c r="Y71" s="5">
        <v>1955</v>
      </c>
      <c r="Z71" s="5">
        <v>1956</v>
      </c>
      <c r="AA71" s="5">
        <v>1957</v>
      </c>
      <c r="AB71" s="5">
        <v>1958</v>
      </c>
      <c r="AC71" s="5">
        <v>1959</v>
      </c>
      <c r="AD71" s="5">
        <v>1960</v>
      </c>
      <c r="AE71" s="5">
        <v>1961</v>
      </c>
      <c r="AF71" s="5">
        <v>1962</v>
      </c>
      <c r="AG71" s="5">
        <v>1963</v>
      </c>
      <c r="AH71" s="5">
        <v>1964</v>
      </c>
      <c r="AI71" s="5">
        <v>1965</v>
      </c>
      <c r="AJ71" s="5">
        <v>1966</v>
      </c>
      <c r="AK71" s="5">
        <v>1967</v>
      </c>
      <c r="AL71" s="5">
        <v>1968</v>
      </c>
      <c r="AM71" s="5">
        <v>1969</v>
      </c>
      <c r="AN71" s="5">
        <v>1970</v>
      </c>
      <c r="AO71" s="5">
        <v>1971</v>
      </c>
      <c r="AP71" s="5">
        <v>1972</v>
      </c>
      <c r="AQ71" s="5">
        <v>1973</v>
      </c>
      <c r="AR71" s="5">
        <v>1974</v>
      </c>
      <c r="AS71" s="5">
        <v>1975</v>
      </c>
      <c r="AT71" s="5">
        <v>1976</v>
      </c>
      <c r="AU71" s="5">
        <v>1977</v>
      </c>
      <c r="AV71" s="5">
        <v>1978</v>
      </c>
      <c r="AW71" s="5">
        <v>1979</v>
      </c>
      <c r="AX71" s="5">
        <v>1980</v>
      </c>
      <c r="AY71" s="5">
        <v>1981</v>
      </c>
      <c r="AZ71" s="5">
        <v>1982</v>
      </c>
      <c r="BA71" s="5">
        <v>1983</v>
      </c>
      <c r="BB71" s="5">
        <v>1984</v>
      </c>
      <c r="BC71" s="5">
        <v>1985</v>
      </c>
      <c r="BD71" s="5">
        <v>1986</v>
      </c>
      <c r="BE71" s="5">
        <v>1987</v>
      </c>
      <c r="BF71" s="5">
        <v>1988</v>
      </c>
      <c r="BG71" s="5">
        <v>1989</v>
      </c>
      <c r="BH71" s="5">
        <v>1990</v>
      </c>
      <c r="BI71" s="5">
        <v>1991</v>
      </c>
      <c r="BJ71" s="5">
        <v>1992</v>
      </c>
      <c r="BK71" s="5">
        <v>1993</v>
      </c>
      <c r="BL71" s="5">
        <v>1994</v>
      </c>
      <c r="BM71" s="5">
        <v>1995</v>
      </c>
      <c r="BN71" s="5">
        <v>1996</v>
      </c>
      <c r="BO71" s="5">
        <v>1997</v>
      </c>
      <c r="BP71" s="5">
        <v>1998</v>
      </c>
      <c r="BQ71" s="5">
        <v>1999</v>
      </c>
      <c r="BR71" s="1">
        <v>2000</v>
      </c>
      <c r="BS71" s="1">
        <v>2001</v>
      </c>
      <c r="BT71" s="1">
        <v>2002</v>
      </c>
      <c r="BU71" s="5">
        <v>2003</v>
      </c>
      <c r="BV71" s="5">
        <v>2004</v>
      </c>
      <c r="BW71" s="5">
        <v>2005</v>
      </c>
      <c r="BX71" s="5">
        <v>2006</v>
      </c>
      <c r="BY71" s="5">
        <v>2007</v>
      </c>
      <c r="BZ71" s="5">
        <v>2008</v>
      </c>
      <c r="CA71" s="5">
        <v>2009</v>
      </c>
      <c r="CB71" s="5">
        <v>2010</v>
      </c>
      <c r="CC71" s="5">
        <v>2011</v>
      </c>
      <c r="CD71" s="5">
        <v>2012</v>
      </c>
      <c r="CE71" s="5">
        <v>2013</v>
      </c>
      <c r="CF71" s="5">
        <v>2014</v>
      </c>
      <c r="CG71" s="5">
        <v>2015</v>
      </c>
      <c r="CH71" s="5">
        <v>2016</v>
      </c>
      <c r="CI71" s="5">
        <v>2017</v>
      </c>
      <c r="CJ71" s="18" t="s">
        <v>188</v>
      </c>
      <c r="CK71" s="18" t="s">
        <v>89</v>
      </c>
      <c r="CL71" s="18" t="s">
        <v>191</v>
      </c>
      <c r="CN71" s="33"/>
      <c r="CO71" s="38">
        <v>1994</v>
      </c>
      <c r="CP71" s="49">
        <v>12.558333333333332</v>
      </c>
      <c r="CQ71" s="38"/>
      <c r="CR71" s="38">
        <v>1963</v>
      </c>
      <c r="CS71" s="49">
        <v>12.528333333333334</v>
      </c>
      <c r="CT71" s="38"/>
      <c r="CU71" s="38">
        <v>2012</v>
      </c>
      <c r="CV71" s="49">
        <v>13.441666666666668</v>
      </c>
      <c r="CW71" s="38"/>
      <c r="CX71" s="38">
        <v>1976</v>
      </c>
      <c r="CY71" s="49">
        <v>14.5375</v>
      </c>
      <c r="DA71" s="8">
        <v>2005</v>
      </c>
      <c r="DB71" s="8">
        <v>17.3</v>
      </c>
      <c r="DD71" s="8">
        <v>1948</v>
      </c>
      <c r="DE71" s="8">
        <v>17.11</v>
      </c>
      <c r="DG71" s="8">
        <v>1997</v>
      </c>
      <c r="DH71" s="8">
        <v>15.2</v>
      </c>
      <c r="DJ71" s="8">
        <v>1945</v>
      </c>
      <c r="DK71" s="8">
        <v>12.67</v>
      </c>
      <c r="DM71" s="8">
        <v>2012</v>
      </c>
      <c r="DN71" s="8">
        <v>9.8000000000000007</v>
      </c>
      <c r="DP71" s="8">
        <v>1961</v>
      </c>
      <c r="DQ71" s="8">
        <v>7.28</v>
      </c>
      <c r="DS71" s="8">
        <v>1963</v>
      </c>
      <c r="DT71" s="8">
        <v>6.67</v>
      </c>
      <c r="DV71" s="8">
        <v>1954</v>
      </c>
      <c r="DW71" s="8">
        <v>8</v>
      </c>
      <c r="DY71" s="8">
        <v>1942</v>
      </c>
      <c r="DZ71" s="8">
        <v>10.11</v>
      </c>
      <c r="EB71" s="8">
        <v>1953</v>
      </c>
      <c r="EC71" s="8">
        <v>12</v>
      </c>
      <c r="EE71" s="8">
        <v>1998</v>
      </c>
      <c r="EF71" s="8">
        <v>14.1</v>
      </c>
      <c r="EH71" s="8">
        <v>2011</v>
      </c>
      <c r="EI71" s="8">
        <v>16</v>
      </c>
      <c r="EM71" s="19"/>
    </row>
    <row r="72" spans="1:143">
      <c r="A72" s="1" t="s">
        <v>2</v>
      </c>
      <c r="B72" s="1"/>
      <c r="C72" s="1"/>
      <c r="D72" s="1"/>
      <c r="E72" s="1"/>
      <c r="F72" s="1"/>
      <c r="G72" s="1"/>
      <c r="H72" s="1"/>
      <c r="I72" s="1"/>
      <c r="J72" s="1"/>
      <c r="K72" s="1"/>
      <c r="L72" s="1"/>
      <c r="M72" s="1"/>
      <c r="N72" s="1"/>
      <c r="O72" s="1"/>
      <c r="P72" s="1"/>
      <c r="Q72" s="1"/>
      <c r="R72" s="4">
        <f t="shared" ref="R72:R83" si="51">R35-R54</f>
        <v>11.122580645161287</v>
      </c>
      <c r="S72" s="4">
        <f t="shared" ref="S72:BC79" si="52">S35-S54</f>
        <v>10.783870967741933</v>
      </c>
      <c r="T72" s="4">
        <f t="shared" si="52"/>
        <v>11.796774193548387</v>
      </c>
      <c r="U72" s="4">
        <f t="shared" si="52"/>
        <v>11.06451612903226</v>
      </c>
      <c r="V72" s="4">
        <f t="shared" si="52"/>
        <v>10.97096774193548</v>
      </c>
      <c r="W72" s="4">
        <f t="shared" si="52"/>
        <v>11.019354838709679</v>
      </c>
      <c r="X72" s="4">
        <f t="shared" si="52"/>
        <v>12.251612903225805</v>
      </c>
      <c r="Y72" s="4">
        <f t="shared" si="52"/>
        <v>12.087096774193546</v>
      </c>
      <c r="Z72" s="4">
        <f t="shared" si="52"/>
        <v>10.61290322580645</v>
      </c>
      <c r="AA72" s="4">
        <f t="shared" si="52"/>
        <v>12.738709677419347</v>
      </c>
      <c r="AB72" s="4">
        <f t="shared" si="52"/>
        <v>11.95161290322581</v>
      </c>
      <c r="AC72" s="4">
        <f t="shared" si="52"/>
        <v>12.032258064516137</v>
      </c>
      <c r="AD72" s="4">
        <f t="shared" si="52"/>
        <v>12.53225806451613</v>
      </c>
      <c r="AE72" s="4">
        <f t="shared" si="52"/>
        <v>10.829032258064514</v>
      </c>
      <c r="AF72" s="4">
        <f t="shared" si="52"/>
        <v>10.487096774193557</v>
      </c>
      <c r="AG72" s="4">
        <f t="shared" si="52"/>
        <v>11.596774193548386</v>
      </c>
      <c r="AH72" s="4">
        <f t="shared" si="52"/>
        <v>11.796774193548382</v>
      </c>
      <c r="AI72" s="4">
        <f t="shared" si="52"/>
        <v>10.458064516129031</v>
      </c>
      <c r="AJ72" s="4">
        <f t="shared" si="52"/>
        <v>10.235483870967739</v>
      </c>
      <c r="AK72" s="4">
        <f t="shared" si="52"/>
        <v>10.154838709677417</v>
      </c>
      <c r="AL72" s="4">
        <f t="shared" si="52"/>
        <v>11.551612903225807</v>
      </c>
      <c r="AM72" s="4">
        <f t="shared" si="52"/>
        <v>11.674193548387111</v>
      </c>
      <c r="AN72" s="4">
        <f t="shared" si="52"/>
        <v>11.538709677419357</v>
      </c>
      <c r="AO72" s="4">
        <f t="shared" si="52"/>
        <v>9.609677419354842</v>
      </c>
      <c r="AP72" s="4">
        <f t="shared" si="52"/>
        <v>10.967741935483874</v>
      </c>
      <c r="AQ72" s="4">
        <f t="shared" si="52"/>
        <v>12.2483870967742</v>
      </c>
      <c r="AR72" s="4">
        <f t="shared" si="52"/>
        <v>11.516129032258062</v>
      </c>
      <c r="AS72" s="4">
        <f t="shared" si="52"/>
        <v>10.848387096774195</v>
      </c>
      <c r="AT72" s="4">
        <f t="shared" si="52"/>
        <v>9.2483870967741932</v>
      </c>
      <c r="AU72" s="4">
        <f t="shared" si="52"/>
        <v>11.129032258064509</v>
      </c>
      <c r="AV72" s="4">
        <f t="shared" si="52"/>
        <v>11.570967741935478</v>
      </c>
      <c r="AW72" s="4">
        <f t="shared" si="52"/>
        <v>12</v>
      </c>
      <c r="AX72" s="4">
        <f t="shared" si="52"/>
        <v>10.906451612903222</v>
      </c>
      <c r="AY72" s="4">
        <f t="shared" si="52"/>
        <v>12.100000000000003</v>
      </c>
      <c r="AZ72" s="4">
        <f t="shared" si="52"/>
        <v>12.158064516129036</v>
      </c>
      <c r="BA72" s="4">
        <f t="shared" si="52"/>
        <v>12.47096774193548</v>
      </c>
      <c r="BB72" s="4">
        <f t="shared" si="52"/>
        <v>11.877419354838707</v>
      </c>
      <c r="BC72" s="4">
        <f t="shared" si="52"/>
        <v>11.316129032258061</v>
      </c>
      <c r="BD72" s="4">
        <f t="shared" ref="BD72:BX72" si="53">BD35-BD54</f>
        <v>10.393548387096773</v>
      </c>
      <c r="BE72" s="4">
        <f t="shared" si="53"/>
        <v>13.112903225806454</v>
      </c>
      <c r="BF72" s="4">
        <f t="shared" si="53"/>
        <v>12.180645161290322</v>
      </c>
      <c r="BG72" s="4">
        <f t="shared" si="53"/>
        <v>10.051612903225797</v>
      </c>
      <c r="BH72" s="4">
        <f t="shared" si="53"/>
        <v>12.496774193548392</v>
      </c>
      <c r="BI72" s="4">
        <f t="shared" si="53"/>
        <v>11.267741935483873</v>
      </c>
      <c r="BJ72" s="4">
        <f t="shared" si="53"/>
        <v>10.054838709677425</v>
      </c>
      <c r="BK72" s="4">
        <f t="shared" si="53"/>
        <v>11.72258064516129</v>
      </c>
      <c r="BL72" s="4">
        <f t="shared" si="53"/>
        <v>10.309677419354848</v>
      </c>
      <c r="BM72" s="4">
        <f t="shared" si="53"/>
        <v>10.529032258064518</v>
      </c>
      <c r="BN72" s="4">
        <f t="shared" si="53"/>
        <v>9.6387096774193584</v>
      </c>
      <c r="BO72" s="4">
        <f t="shared" si="53"/>
        <v>10.510870967741941</v>
      </c>
      <c r="BP72" s="4">
        <f t="shared" si="53"/>
        <v>11.541870967741936</v>
      </c>
      <c r="BQ72" s="4">
        <f t="shared" si="53"/>
        <v>9.1151612903225878</v>
      </c>
      <c r="BR72" s="4">
        <f t="shared" si="53"/>
        <v>8.4890322580645137</v>
      </c>
      <c r="BS72" s="4">
        <f t="shared" si="53"/>
        <v>11.656000000000002</v>
      </c>
      <c r="BT72" s="4">
        <f t="shared" si="53"/>
        <v>9.1041935483870944</v>
      </c>
      <c r="BU72" s="4">
        <f t="shared" si="53"/>
        <v>11.472193548387105</v>
      </c>
      <c r="BV72" s="4">
        <f t="shared" si="53"/>
        <v>10.093225806451615</v>
      </c>
      <c r="BW72" s="4">
        <f t="shared" si="53"/>
        <v>9.5925806451612932</v>
      </c>
      <c r="BX72" s="4">
        <f t="shared" si="53"/>
        <v>11.130322580645164</v>
      </c>
      <c r="BY72" s="4">
        <f t="shared" ref="BY72:CE72" si="54">BY35-BY54</f>
        <v>10.283999999999999</v>
      </c>
      <c r="BZ72" s="4">
        <f t="shared" si="54"/>
        <v>11.510322580645161</v>
      </c>
      <c r="CA72" s="4">
        <f t="shared" si="54"/>
        <v>12.528483870967737</v>
      </c>
      <c r="CB72" s="4">
        <f t="shared" si="54"/>
        <v>10.372580645161293</v>
      </c>
      <c r="CC72" s="4">
        <f t="shared" si="54"/>
        <v>9.7683870967741981</v>
      </c>
      <c r="CD72" s="4">
        <f t="shared" si="54"/>
        <v>10.405548387096767</v>
      </c>
      <c r="CE72" s="4">
        <f t="shared" si="54"/>
        <v>11.1</v>
      </c>
      <c r="CF72" s="4">
        <f>CF35-CF54</f>
        <v>10.399999999999999</v>
      </c>
      <c r="CG72" s="4">
        <f>CG35-CG54</f>
        <v>11.100000000000001</v>
      </c>
      <c r="CH72" s="4">
        <f>CH35-CH54</f>
        <v>9.1000000000000014</v>
      </c>
      <c r="CI72" s="4">
        <f>CI35-CI54</f>
        <v>10.999999999999998</v>
      </c>
      <c r="CJ72" s="4">
        <f>AVERAGE(BD72:CH72)</f>
        <v>10.678478668054113</v>
      </c>
      <c r="CK72" s="4">
        <f>AVERAGE(Q72:BC72)</f>
        <v>11.348811544991511</v>
      </c>
      <c r="CL72" s="4">
        <f>AVERAGE(Q72:CH72)</f>
        <v>11.047647498831232</v>
      </c>
      <c r="CN72" s="38"/>
      <c r="CO72" s="38">
        <v>1976</v>
      </c>
      <c r="CP72" s="49">
        <v>12.458333333333334</v>
      </c>
      <c r="CQ72" s="38"/>
      <c r="CR72" s="38">
        <v>1991</v>
      </c>
      <c r="CS72" s="49">
        <v>12.516666666666666</v>
      </c>
      <c r="CT72" s="38"/>
      <c r="CU72" s="38">
        <v>2009</v>
      </c>
      <c r="CV72" s="49">
        <v>13.4</v>
      </c>
      <c r="CW72" s="38"/>
      <c r="CX72" s="38">
        <v>1969</v>
      </c>
      <c r="CY72" s="49">
        <v>14.52875</v>
      </c>
      <c r="DA72" s="8">
        <v>2014</v>
      </c>
      <c r="DB72" s="8">
        <v>17.2</v>
      </c>
      <c r="DD72" s="8">
        <v>1964</v>
      </c>
      <c r="DE72" s="8">
        <v>17.11</v>
      </c>
      <c r="DG72" s="8">
        <v>1943</v>
      </c>
      <c r="DH72" s="8">
        <v>15.17</v>
      </c>
      <c r="DJ72" s="8">
        <v>1947</v>
      </c>
      <c r="DK72" s="8">
        <v>12.67</v>
      </c>
      <c r="DM72" s="8">
        <v>1947</v>
      </c>
      <c r="DN72" s="8">
        <v>9.7799999999999994</v>
      </c>
      <c r="DP72" s="8">
        <v>1936</v>
      </c>
      <c r="DQ72" s="8">
        <v>7.22</v>
      </c>
      <c r="DS72" s="8">
        <v>1957</v>
      </c>
      <c r="DT72" s="8">
        <v>6.67</v>
      </c>
      <c r="DV72" s="8">
        <v>1992</v>
      </c>
      <c r="DW72" s="8">
        <v>8</v>
      </c>
      <c r="DY72" s="8">
        <v>1937</v>
      </c>
      <c r="DZ72" s="8">
        <v>10</v>
      </c>
      <c r="EB72" s="8">
        <v>1954</v>
      </c>
      <c r="EC72" s="8">
        <v>12</v>
      </c>
      <c r="EE72" s="8">
        <v>1963</v>
      </c>
      <c r="EF72" s="8">
        <v>14</v>
      </c>
      <c r="EH72" s="8">
        <v>2015</v>
      </c>
      <c r="EI72" s="8">
        <v>15.9</v>
      </c>
      <c r="EM72" s="19"/>
    </row>
    <row r="73" spans="1:143">
      <c r="A73" s="1" t="s">
        <v>3</v>
      </c>
      <c r="B73" s="1"/>
      <c r="C73" s="1"/>
      <c r="D73" s="1"/>
      <c r="E73" s="1"/>
      <c r="F73" s="1"/>
      <c r="G73" s="1"/>
      <c r="H73" s="1"/>
      <c r="I73" s="1"/>
      <c r="J73" s="1"/>
      <c r="K73" s="1"/>
      <c r="L73" s="1"/>
      <c r="M73" s="1"/>
      <c r="N73" s="1"/>
      <c r="O73" s="1"/>
      <c r="P73" s="1"/>
      <c r="Q73" s="1"/>
      <c r="R73" s="4">
        <f t="shared" si="51"/>
        <v>11.782758620689659</v>
      </c>
      <c r="S73" s="4">
        <f t="shared" ref="S73:AG73" si="55">S36-S55</f>
        <v>12.160714285714274</v>
      </c>
      <c r="T73" s="4">
        <f t="shared" si="55"/>
        <v>13.599999999999993</v>
      </c>
      <c r="U73" s="4">
        <f t="shared" si="55"/>
        <v>12.271428571428581</v>
      </c>
      <c r="V73" s="4">
        <f t="shared" si="55"/>
        <v>10.524137931034488</v>
      </c>
      <c r="W73" s="4">
        <f t="shared" si="55"/>
        <v>10.039285714285716</v>
      </c>
      <c r="X73" s="4">
        <f t="shared" si="55"/>
        <v>11.524999999999999</v>
      </c>
      <c r="Y73" s="4">
        <f t="shared" si="55"/>
        <v>10.321428571428577</v>
      </c>
      <c r="Z73" s="4">
        <f t="shared" si="55"/>
        <v>10.255172413793106</v>
      </c>
      <c r="AA73" s="4">
        <f t="shared" si="55"/>
        <v>12.207142857142863</v>
      </c>
      <c r="AB73" s="4">
        <f t="shared" si="55"/>
        <v>9.9035714285714267</v>
      </c>
      <c r="AC73" s="4">
        <f t="shared" si="55"/>
        <v>11.246428571428579</v>
      </c>
      <c r="AD73" s="4">
        <f t="shared" si="55"/>
        <v>10.617241379310348</v>
      </c>
      <c r="AE73" s="4">
        <f t="shared" si="55"/>
        <v>11.060714285714282</v>
      </c>
      <c r="AF73" s="4">
        <f t="shared" si="55"/>
        <v>11.77857142857143</v>
      </c>
      <c r="AG73" s="4">
        <f t="shared" si="55"/>
        <v>10.182142857142853</v>
      </c>
      <c r="AH73" s="4">
        <f t="shared" si="52"/>
        <v>11.744827586206895</v>
      </c>
      <c r="AI73" s="4">
        <f t="shared" si="52"/>
        <v>11.939285714285708</v>
      </c>
      <c r="AJ73" s="4">
        <f t="shared" si="52"/>
        <v>10.085714285714291</v>
      </c>
      <c r="AK73" s="4">
        <f t="shared" si="52"/>
        <v>12.442857142857143</v>
      </c>
      <c r="AL73" s="4">
        <f t="shared" si="52"/>
        <v>12.393103448275866</v>
      </c>
      <c r="AM73" s="4">
        <f t="shared" si="52"/>
        <v>8.8071428571428552</v>
      </c>
      <c r="AN73" s="4">
        <f t="shared" si="52"/>
        <v>12.424999999999999</v>
      </c>
      <c r="AO73" s="4">
        <f t="shared" si="52"/>
        <v>11.550714285714287</v>
      </c>
      <c r="AP73" s="4">
        <f t="shared" si="52"/>
        <v>11.637931034482763</v>
      </c>
      <c r="AQ73" s="4">
        <f t="shared" si="52"/>
        <v>12.185714285714282</v>
      </c>
      <c r="AR73" s="4">
        <f t="shared" si="52"/>
        <v>8.8428571428571505</v>
      </c>
      <c r="AS73" s="4">
        <f t="shared" si="52"/>
        <v>10.914285714285711</v>
      </c>
      <c r="AT73" s="4">
        <f t="shared" si="52"/>
        <v>10.924137931034483</v>
      </c>
      <c r="AU73" s="4">
        <f t="shared" si="52"/>
        <v>11.685714285714287</v>
      </c>
      <c r="AV73" s="4">
        <f t="shared" si="52"/>
        <v>12.082142857142859</v>
      </c>
      <c r="AW73" s="4">
        <f t="shared" si="52"/>
        <v>11.614285714285719</v>
      </c>
      <c r="AX73" s="4">
        <f t="shared" si="52"/>
        <v>11.393103448275866</v>
      </c>
      <c r="AY73" s="4">
        <f t="shared" si="52"/>
        <v>11.132142857142858</v>
      </c>
      <c r="AZ73" s="4">
        <f t="shared" si="52"/>
        <v>12.082142857142852</v>
      </c>
      <c r="BA73" s="4">
        <f t="shared" si="52"/>
        <v>11.957142857142861</v>
      </c>
      <c r="BB73" s="4">
        <f t="shared" si="52"/>
        <v>10.86896551724138</v>
      </c>
      <c r="BC73" s="4">
        <f t="shared" si="52"/>
        <v>12.860714285714282</v>
      </c>
      <c r="BD73" s="4">
        <f t="shared" ref="BD73:CI73" si="56">BD36-BD55</f>
        <v>9.6214285714285719</v>
      </c>
      <c r="BE73" s="4">
        <f t="shared" si="56"/>
        <v>12.192857142857143</v>
      </c>
      <c r="BF73" s="4">
        <f t="shared" si="56"/>
        <v>9.344827586206895</v>
      </c>
      <c r="BG73" s="4">
        <f t="shared" si="56"/>
        <v>10.828571428571429</v>
      </c>
      <c r="BH73" s="4">
        <f t="shared" si="56"/>
        <v>12.717857142857147</v>
      </c>
      <c r="BI73" s="4">
        <f t="shared" si="56"/>
        <v>11.728571428571435</v>
      </c>
      <c r="BJ73" s="4">
        <f t="shared" si="56"/>
        <v>11.224137931034477</v>
      </c>
      <c r="BK73" s="4">
        <f t="shared" si="56"/>
        <v>10.99285714285714</v>
      </c>
      <c r="BL73" s="4">
        <f t="shared" si="56"/>
        <v>11.442857142857145</v>
      </c>
      <c r="BM73" s="4">
        <f t="shared" si="56"/>
        <v>8.6214285714285683</v>
      </c>
      <c r="BN73" s="4">
        <f t="shared" si="56"/>
        <v>10.017241379310342</v>
      </c>
      <c r="BO73" s="4">
        <f t="shared" si="56"/>
        <v>10.961785714285719</v>
      </c>
      <c r="BP73" s="4">
        <f t="shared" si="56"/>
        <v>10.570357142857141</v>
      </c>
      <c r="BQ73" s="4">
        <f t="shared" si="56"/>
        <v>10.089999999999996</v>
      </c>
      <c r="BR73" s="4">
        <f t="shared" si="56"/>
        <v>10.519655172413794</v>
      </c>
      <c r="BS73" s="4">
        <f t="shared" si="56"/>
        <v>11.718928571428576</v>
      </c>
      <c r="BT73" s="4">
        <f t="shared" si="56"/>
        <v>10.238214285714283</v>
      </c>
      <c r="BU73" s="4">
        <f t="shared" si="56"/>
        <v>11.124571428571423</v>
      </c>
      <c r="BV73" s="4">
        <f t="shared" si="56"/>
        <v>9.6024482758620717</v>
      </c>
      <c r="BW73" s="4">
        <f t="shared" si="56"/>
        <v>10.930000000000007</v>
      </c>
      <c r="BX73" s="4">
        <f t="shared" si="56"/>
        <v>10.804999999999989</v>
      </c>
      <c r="BY73" s="4">
        <f t="shared" si="56"/>
        <v>10.008214285714287</v>
      </c>
      <c r="BZ73" s="4">
        <f t="shared" si="56"/>
        <v>11.375379310344826</v>
      </c>
      <c r="CA73" s="4">
        <f t="shared" si="56"/>
        <v>9.5757499999999922</v>
      </c>
      <c r="CB73" s="4">
        <f t="shared" si="56"/>
        <v>11.518928571428571</v>
      </c>
      <c r="CC73" s="4">
        <f t="shared" si="56"/>
        <v>11.94028571428572</v>
      </c>
      <c r="CD73" s="4">
        <f t="shared" si="56"/>
        <v>8.7775862068965491</v>
      </c>
      <c r="CE73" s="4">
        <f t="shared" si="56"/>
        <v>12.200000000000001</v>
      </c>
      <c r="CF73" s="4">
        <f t="shared" si="56"/>
        <v>10.900000000000002</v>
      </c>
      <c r="CG73" s="4">
        <f t="shared" si="56"/>
        <v>12.19</v>
      </c>
      <c r="CH73" s="4">
        <f t="shared" si="56"/>
        <v>11.100000000000001</v>
      </c>
      <c r="CI73" s="4">
        <f t="shared" si="56"/>
        <v>10.200000000000001</v>
      </c>
      <c r="CJ73" s="4">
        <f t="shared" ref="CJ73:CJ83" si="57">AVERAGE(BD73:CH73)</f>
        <v>10.802572262831715</v>
      </c>
      <c r="CK73" s="4">
        <f t="shared" ref="CK73:CK83" si="58">AVERAGE(Q73:BC73)</f>
        <v>11.343306974332382</v>
      </c>
      <c r="CL73" s="4">
        <f t="shared" ref="CL73:CL83" si="59">AVERAGE(Q73:CH73)</f>
        <v>11.100368190904549</v>
      </c>
      <c r="CN73" s="38"/>
      <c r="CO73" s="38">
        <v>1964</v>
      </c>
      <c r="CP73" s="49">
        <v>12.333333333333334</v>
      </c>
      <c r="CQ73" s="38"/>
      <c r="CR73" s="38">
        <v>1942</v>
      </c>
      <c r="CS73" s="49">
        <v>12.480833333333331</v>
      </c>
      <c r="CT73" s="38"/>
      <c r="CU73" s="38">
        <v>1946</v>
      </c>
      <c r="CV73" s="49">
        <v>13.39</v>
      </c>
      <c r="CW73" s="38"/>
      <c r="CX73" s="38">
        <v>1942</v>
      </c>
      <c r="CY73" s="49">
        <v>14.526249999999999</v>
      </c>
      <c r="DA73" s="8">
        <v>1961</v>
      </c>
      <c r="DB73" s="8">
        <v>17.11</v>
      </c>
      <c r="DD73" s="8">
        <v>1980</v>
      </c>
      <c r="DE73" s="8">
        <v>17.100000000000001</v>
      </c>
      <c r="DG73" s="8">
        <v>1953</v>
      </c>
      <c r="DH73" s="8">
        <v>15.11</v>
      </c>
      <c r="DJ73" s="8">
        <v>1953</v>
      </c>
      <c r="DK73" s="8">
        <v>12.67</v>
      </c>
      <c r="DM73" s="8">
        <v>1964</v>
      </c>
      <c r="DN73" s="8">
        <v>9.7200000000000006</v>
      </c>
      <c r="DP73" s="8">
        <v>1946</v>
      </c>
      <c r="DQ73" s="8">
        <v>7.22</v>
      </c>
      <c r="DS73" s="8">
        <v>1944</v>
      </c>
      <c r="DT73" s="8">
        <v>6.67</v>
      </c>
      <c r="DV73" s="8">
        <v>1956</v>
      </c>
      <c r="DW73" s="8">
        <v>7.94</v>
      </c>
      <c r="DY73" s="8">
        <v>1949</v>
      </c>
      <c r="DZ73" s="8">
        <v>10</v>
      </c>
      <c r="EB73" s="8">
        <v>2003</v>
      </c>
      <c r="EC73" s="8">
        <v>12</v>
      </c>
      <c r="EE73" s="8">
        <v>1977</v>
      </c>
      <c r="EF73" s="8">
        <v>14</v>
      </c>
      <c r="EH73" s="8">
        <v>1936</v>
      </c>
      <c r="EI73" s="8">
        <v>15.89</v>
      </c>
      <c r="EM73" s="19"/>
    </row>
    <row r="74" spans="1:143">
      <c r="A74" s="1" t="s">
        <v>4</v>
      </c>
      <c r="B74" s="1"/>
      <c r="C74" s="1"/>
      <c r="D74" s="1"/>
      <c r="E74" s="1"/>
      <c r="F74" s="1"/>
      <c r="G74" s="1"/>
      <c r="H74" s="1"/>
      <c r="I74" s="1"/>
      <c r="J74" s="1"/>
      <c r="K74" s="1"/>
      <c r="L74" s="1"/>
      <c r="M74" s="1"/>
      <c r="N74" s="1"/>
      <c r="O74" s="1"/>
      <c r="P74" s="1"/>
      <c r="Q74" s="4">
        <f t="shared" ref="Q74:Q83" si="60">Q37-Q56</f>
        <v>11.810215053763434</v>
      </c>
      <c r="R74" s="4">
        <f t="shared" si="51"/>
        <v>12.370967741935486</v>
      </c>
      <c r="S74" s="4">
        <f t="shared" si="52"/>
        <v>12.396774193548387</v>
      </c>
      <c r="T74" s="4">
        <f t="shared" si="52"/>
        <v>13.119354838709663</v>
      </c>
      <c r="U74" s="4">
        <f t="shared" si="52"/>
        <v>11.561290322580644</v>
      </c>
      <c r="V74" s="4">
        <f t="shared" si="52"/>
        <v>12.412903225806447</v>
      </c>
      <c r="W74" s="4">
        <f t="shared" si="52"/>
        <v>11.316129032258063</v>
      </c>
      <c r="X74" s="4">
        <f t="shared" si="52"/>
        <v>11.412903225806446</v>
      </c>
      <c r="Y74" s="4">
        <f t="shared" si="52"/>
        <v>11.464516129032251</v>
      </c>
      <c r="Z74" s="4">
        <f t="shared" si="52"/>
        <v>11.293548387096775</v>
      </c>
      <c r="AA74" s="4">
        <f t="shared" si="52"/>
        <v>11.219354838709677</v>
      </c>
      <c r="AB74" s="4">
        <f t="shared" si="52"/>
        <v>11.893548387096779</v>
      </c>
      <c r="AC74" s="4">
        <f t="shared" si="52"/>
        <v>10.132258064516138</v>
      </c>
      <c r="AD74" s="4">
        <f t="shared" si="52"/>
        <v>9.5225806451612929</v>
      </c>
      <c r="AE74" s="4">
        <f t="shared" si="52"/>
        <v>10.88709677419355</v>
      </c>
      <c r="AF74" s="4">
        <f t="shared" si="52"/>
        <v>11.180645161290315</v>
      </c>
      <c r="AG74" s="4">
        <f t="shared" si="52"/>
        <v>11.141935483870972</v>
      </c>
      <c r="AH74" s="4">
        <f t="shared" si="52"/>
        <v>10.267741935483869</v>
      </c>
      <c r="AI74" s="4">
        <f t="shared" si="52"/>
        <v>10.32258064516129</v>
      </c>
      <c r="AJ74" s="4">
        <f t="shared" si="52"/>
        <v>10.332258064516123</v>
      </c>
      <c r="AK74" s="4">
        <f t="shared" si="52"/>
        <v>10.232258064516127</v>
      </c>
      <c r="AL74" s="4">
        <f t="shared" si="52"/>
        <v>10.122580645161284</v>
      </c>
      <c r="AM74" s="4">
        <f t="shared" si="52"/>
        <v>13.658064516129031</v>
      </c>
      <c r="AN74" s="4">
        <f t="shared" si="52"/>
        <v>9.0387096774193498</v>
      </c>
      <c r="AO74" s="4">
        <f t="shared" si="52"/>
        <v>11.564640198511171</v>
      </c>
      <c r="AP74" s="4">
        <f t="shared" si="52"/>
        <v>10.212903225806448</v>
      </c>
      <c r="AQ74" s="4">
        <f t="shared" si="52"/>
        <v>10.200000000000001</v>
      </c>
      <c r="AR74" s="4">
        <f t="shared" si="52"/>
        <v>10.767741935483873</v>
      </c>
      <c r="AS74" s="4">
        <f t="shared" si="52"/>
        <v>8.99677419354839</v>
      </c>
      <c r="AT74" s="4">
        <f t="shared" si="52"/>
        <v>10.97096774193548</v>
      </c>
      <c r="AU74" s="4">
        <f t="shared" si="52"/>
        <v>10.14193548387097</v>
      </c>
      <c r="AV74" s="4">
        <f t="shared" si="52"/>
        <v>12.096774193548391</v>
      </c>
      <c r="AW74" s="4">
        <f t="shared" si="52"/>
        <v>8.1677419354838712</v>
      </c>
      <c r="AX74" s="4">
        <f t="shared" si="52"/>
        <v>9.6935483870967722</v>
      </c>
      <c r="AY74" s="4">
        <f t="shared" si="52"/>
        <v>9.8967741935483833</v>
      </c>
      <c r="AZ74" s="4">
        <f t="shared" si="52"/>
        <v>11.43225806451613</v>
      </c>
      <c r="BA74" s="4">
        <f t="shared" si="52"/>
        <v>13.000000000000004</v>
      </c>
      <c r="BB74" s="4">
        <f t="shared" si="52"/>
        <v>10.148387096774195</v>
      </c>
      <c r="BC74" s="4">
        <f t="shared" si="52"/>
        <v>11.629032258064521</v>
      </c>
      <c r="BD74" s="4">
        <f t="shared" ref="BD74:BU74" si="61">BD37-BD56</f>
        <v>10.670967741935486</v>
      </c>
      <c r="BE74" s="4">
        <f t="shared" si="61"/>
        <v>9.64838709677419</v>
      </c>
      <c r="BF74" s="4">
        <f t="shared" si="61"/>
        <v>10.699999999999996</v>
      </c>
      <c r="BG74" s="4">
        <f t="shared" si="61"/>
        <v>12.168924731182802</v>
      </c>
      <c r="BH74" s="4">
        <f t="shared" si="61"/>
        <v>12.158064516129036</v>
      </c>
      <c r="BI74" s="4">
        <f t="shared" si="61"/>
        <v>11.364516129032252</v>
      </c>
      <c r="BJ74" s="4">
        <f t="shared" si="61"/>
        <v>12.361290322580654</v>
      </c>
      <c r="BK74" s="4">
        <f t="shared" si="61"/>
        <v>10.338709677419356</v>
      </c>
      <c r="BL74" s="4">
        <f t="shared" si="61"/>
        <v>11.08064516129032</v>
      </c>
      <c r="BM74" s="4">
        <f t="shared" si="61"/>
        <v>11.148387096774197</v>
      </c>
      <c r="BN74" s="4">
        <f t="shared" si="61"/>
        <v>10.308645161290327</v>
      </c>
      <c r="BO74" s="4">
        <f t="shared" si="61"/>
        <v>9.7533870967741922</v>
      </c>
      <c r="BP74" s="4">
        <f t="shared" si="61"/>
        <v>9.5519677419354849</v>
      </c>
      <c r="BQ74" s="4">
        <f t="shared" si="61"/>
        <v>10.354387096774191</v>
      </c>
      <c r="BR74" s="4">
        <f t="shared" si="61"/>
        <v>11.391322580645156</v>
      </c>
      <c r="BS74" s="4">
        <f t="shared" si="61"/>
        <v>10.957935483870971</v>
      </c>
      <c r="BT74" s="4">
        <f t="shared" si="61"/>
        <v>10.580741935483873</v>
      </c>
      <c r="BU74" s="4">
        <f t="shared" si="61"/>
        <v>10.82467741935484</v>
      </c>
      <c r="BV74" s="4">
        <f t="shared" ref="BV74:CI76" si="62">BV37-BV56</f>
        <v>11.477580645161293</v>
      </c>
      <c r="BW74" s="4">
        <f t="shared" si="62"/>
        <v>10.404032258064515</v>
      </c>
      <c r="BX74" s="4">
        <f t="shared" si="62"/>
        <v>11.566193548387101</v>
      </c>
      <c r="BY74" s="4">
        <f t="shared" si="62"/>
        <v>11.605709677419352</v>
      </c>
      <c r="BZ74" s="4">
        <f t="shared" si="62"/>
        <v>10.61</v>
      </c>
      <c r="CA74" s="4">
        <f t="shared" si="62"/>
        <v>11.915774193548385</v>
      </c>
      <c r="CB74" s="4">
        <f t="shared" si="62"/>
        <v>12.456322580645161</v>
      </c>
      <c r="CC74" s="4">
        <f t="shared" si="62"/>
        <v>11.368354838709671</v>
      </c>
      <c r="CD74" s="4">
        <f t="shared" si="62"/>
        <v>10.633999999999997</v>
      </c>
      <c r="CE74" s="4">
        <f t="shared" si="62"/>
        <v>11.600000000000001</v>
      </c>
      <c r="CF74" s="4">
        <f t="shared" si="62"/>
        <v>11.1</v>
      </c>
      <c r="CG74" s="4">
        <f t="shared" si="62"/>
        <v>11.100000000000001</v>
      </c>
      <c r="CH74" s="4">
        <f t="shared" si="62"/>
        <v>10.799999999999999</v>
      </c>
      <c r="CI74" s="4">
        <f t="shared" si="62"/>
        <v>9.0999999999999979</v>
      </c>
      <c r="CJ74" s="4">
        <f t="shared" si="57"/>
        <v>11.032287894554285</v>
      </c>
      <c r="CK74" s="4">
        <f t="shared" si="58"/>
        <v>10.975120357998767</v>
      </c>
      <c r="CL74" s="4">
        <f t="shared" si="59"/>
        <v>11.000437409901927</v>
      </c>
      <c r="CN74" s="38"/>
      <c r="CO74" s="38">
        <v>1969</v>
      </c>
      <c r="CP74" s="49">
        <v>12.315833333333336</v>
      </c>
      <c r="CQ74" s="38"/>
      <c r="CR74" s="38">
        <v>1936</v>
      </c>
      <c r="CS74" s="49">
        <v>12.434166666666664</v>
      </c>
      <c r="CT74" s="38"/>
      <c r="CU74" s="38">
        <v>1991</v>
      </c>
      <c r="CV74" s="49">
        <v>13.366666666666665</v>
      </c>
      <c r="CW74" s="38"/>
      <c r="CX74" s="38">
        <v>1994</v>
      </c>
      <c r="CY74" s="49">
        <v>14.525</v>
      </c>
      <c r="DA74" s="8">
        <v>1972</v>
      </c>
      <c r="DB74" s="8">
        <v>17.100000000000001</v>
      </c>
      <c r="DD74" s="8">
        <v>2004</v>
      </c>
      <c r="DE74" s="8">
        <v>17.100000000000001</v>
      </c>
      <c r="DG74" s="8">
        <v>1961</v>
      </c>
      <c r="DH74" s="8">
        <v>15.11</v>
      </c>
      <c r="DJ74" s="8">
        <v>1964</v>
      </c>
      <c r="DK74" s="8">
        <v>12.67</v>
      </c>
      <c r="DM74" s="8">
        <v>1974</v>
      </c>
      <c r="DN74" s="8">
        <v>9.6999999999999993</v>
      </c>
      <c r="DP74" s="8">
        <v>1959</v>
      </c>
      <c r="DQ74" s="8">
        <v>7.11</v>
      </c>
      <c r="DS74" s="8">
        <v>1967</v>
      </c>
      <c r="DT74" s="8">
        <v>6.61</v>
      </c>
      <c r="DV74" s="8">
        <v>1993</v>
      </c>
      <c r="DW74" s="8">
        <v>7.9</v>
      </c>
      <c r="DY74" s="8">
        <v>1958</v>
      </c>
      <c r="DZ74" s="8">
        <v>10</v>
      </c>
      <c r="EB74" s="8">
        <v>1944</v>
      </c>
      <c r="EC74" s="8">
        <v>11.94</v>
      </c>
      <c r="EE74" s="8">
        <v>2003</v>
      </c>
      <c r="EF74" s="8">
        <v>14</v>
      </c>
      <c r="EH74" s="8">
        <v>1982</v>
      </c>
      <c r="EI74" s="8">
        <v>15.8</v>
      </c>
      <c r="EM74" s="19"/>
    </row>
    <row r="75" spans="1:143">
      <c r="A75" s="1" t="s">
        <v>5</v>
      </c>
      <c r="B75" s="1"/>
      <c r="C75" s="1"/>
      <c r="D75" s="1"/>
      <c r="E75" s="1"/>
      <c r="F75" s="1"/>
      <c r="G75" s="1"/>
      <c r="H75" s="1"/>
      <c r="I75" s="1"/>
      <c r="J75" s="1"/>
      <c r="K75" s="1"/>
      <c r="L75" s="1"/>
      <c r="M75" s="1"/>
      <c r="N75" s="1"/>
      <c r="O75" s="1"/>
      <c r="P75" s="1"/>
      <c r="Q75" s="4">
        <f t="shared" si="60"/>
        <v>10.196666666666669</v>
      </c>
      <c r="R75" s="4">
        <f t="shared" si="51"/>
        <v>10.316666666666675</v>
      </c>
      <c r="S75" s="4">
        <f t="shared" si="52"/>
        <v>11.206666666666671</v>
      </c>
      <c r="T75" s="4">
        <f t="shared" si="52"/>
        <v>11.010000000000002</v>
      </c>
      <c r="U75" s="4">
        <f t="shared" si="52"/>
        <v>10.750000000000004</v>
      </c>
      <c r="V75" s="4">
        <f t="shared" si="52"/>
        <v>12.376666666666665</v>
      </c>
      <c r="W75" s="4">
        <f t="shared" si="52"/>
        <v>11.003333333333332</v>
      </c>
      <c r="X75" s="4">
        <f t="shared" si="52"/>
        <v>11.933333333333335</v>
      </c>
      <c r="Y75" s="4">
        <f t="shared" si="52"/>
        <v>11.450000000000001</v>
      </c>
      <c r="Z75" s="4">
        <f t="shared" si="52"/>
        <v>9.3899999999999917</v>
      </c>
      <c r="AA75" s="4">
        <f t="shared" si="52"/>
        <v>9.4799999999999969</v>
      </c>
      <c r="AB75" s="4">
        <f t="shared" si="52"/>
        <v>13.619999999999997</v>
      </c>
      <c r="AC75" s="4">
        <f t="shared" si="52"/>
        <v>11.613333333333333</v>
      </c>
      <c r="AD75" s="4">
        <f t="shared" si="52"/>
        <v>10.573333333333329</v>
      </c>
      <c r="AE75" s="4">
        <f t="shared" si="52"/>
        <v>11.139999999999995</v>
      </c>
      <c r="AF75" s="4">
        <f t="shared" si="52"/>
        <v>10.006666666666671</v>
      </c>
      <c r="AG75" s="4">
        <f t="shared" si="52"/>
        <v>11.476666666666661</v>
      </c>
      <c r="AH75" s="4">
        <f t="shared" si="52"/>
        <v>11.803333333333327</v>
      </c>
      <c r="AI75" s="4">
        <f t="shared" si="52"/>
        <v>11.190000000000001</v>
      </c>
      <c r="AJ75" s="4">
        <f t="shared" si="52"/>
        <v>11.320000000000002</v>
      </c>
      <c r="AK75" s="4">
        <f t="shared" si="52"/>
        <v>10.33333333333333</v>
      </c>
      <c r="AL75" s="4">
        <f t="shared" si="52"/>
        <v>10.456666666666663</v>
      </c>
      <c r="AM75" s="4">
        <f t="shared" si="52"/>
        <v>11.049999999999999</v>
      </c>
      <c r="AN75" s="4">
        <f t="shared" si="52"/>
        <v>11.340000000000002</v>
      </c>
      <c r="AO75" s="4">
        <f t="shared" si="52"/>
        <v>10.976666666666674</v>
      </c>
      <c r="AP75" s="4">
        <f t="shared" si="52"/>
        <v>10.666666666666666</v>
      </c>
      <c r="AQ75" s="4">
        <f t="shared" si="52"/>
        <v>10.88</v>
      </c>
      <c r="AR75" s="4">
        <f t="shared" si="52"/>
        <v>8.6366666666666649</v>
      </c>
      <c r="AS75" s="4">
        <f t="shared" si="52"/>
        <v>11.579999999999998</v>
      </c>
      <c r="AT75" s="4">
        <f t="shared" si="52"/>
        <v>10.166666666666668</v>
      </c>
      <c r="AU75" s="4">
        <f t="shared" si="52"/>
        <v>11.969999999999999</v>
      </c>
      <c r="AV75" s="4">
        <f t="shared" si="52"/>
        <v>8.2833333333333314</v>
      </c>
      <c r="AW75" s="4">
        <f t="shared" si="52"/>
        <v>10.116666666666662</v>
      </c>
      <c r="AX75" s="4">
        <f t="shared" si="52"/>
        <v>10.283333333333324</v>
      </c>
      <c r="AY75" s="4">
        <f t="shared" si="52"/>
        <v>11.116666666666667</v>
      </c>
      <c r="AZ75" s="4">
        <f t="shared" si="52"/>
        <v>10.98655172413793</v>
      </c>
      <c r="BA75" s="4">
        <f t="shared" si="52"/>
        <v>11.27333333333333</v>
      </c>
      <c r="BB75" s="4">
        <f t="shared" si="52"/>
        <v>12.680000000000003</v>
      </c>
      <c r="BC75" s="4">
        <f t="shared" si="52"/>
        <v>11.653333333333329</v>
      </c>
      <c r="BD75" s="4">
        <f t="shared" ref="BD75:BU75" si="63">BD38-BD57</f>
        <v>12.11</v>
      </c>
      <c r="BE75" s="4">
        <f t="shared" si="63"/>
        <v>10.906666666666663</v>
      </c>
      <c r="BF75" s="4">
        <f t="shared" si="63"/>
        <v>12.779999999999998</v>
      </c>
      <c r="BG75" s="4">
        <f t="shared" si="63"/>
        <v>12.876666666666665</v>
      </c>
      <c r="BH75" s="4">
        <f t="shared" si="63"/>
        <v>10.950000000000005</v>
      </c>
      <c r="BI75" s="4">
        <f t="shared" si="63"/>
        <v>11.663333333333338</v>
      </c>
      <c r="BJ75" s="4">
        <f t="shared" si="63"/>
        <v>12.273333333333333</v>
      </c>
      <c r="BK75" s="4">
        <f t="shared" si="63"/>
        <v>10.183333333333337</v>
      </c>
      <c r="BL75" s="4">
        <f t="shared" si="63"/>
        <v>12.756666666666677</v>
      </c>
      <c r="BM75" s="4">
        <f t="shared" si="63"/>
        <v>7.6333333333333364</v>
      </c>
      <c r="BN75" s="4">
        <f t="shared" si="63"/>
        <v>9.9503000000000039</v>
      </c>
      <c r="BO75" s="4">
        <f t="shared" si="63"/>
        <v>11.167999999999996</v>
      </c>
      <c r="BP75" s="4">
        <f t="shared" si="63"/>
        <v>10.690066666666668</v>
      </c>
      <c r="BQ75" s="4">
        <f t="shared" si="63"/>
        <v>10.369633333333336</v>
      </c>
      <c r="BR75" s="4">
        <f t="shared" si="63"/>
        <v>10.168866666666661</v>
      </c>
      <c r="BS75" s="4">
        <f t="shared" si="63"/>
        <v>12.111933333333326</v>
      </c>
      <c r="BT75" s="4">
        <f t="shared" si="63"/>
        <v>11.343800000000002</v>
      </c>
      <c r="BU75" s="4">
        <f t="shared" si="63"/>
        <v>10.930033333333338</v>
      </c>
      <c r="BV75" s="4">
        <f t="shared" si="62"/>
        <v>10.436866666666663</v>
      </c>
      <c r="BW75" s="4">
        <f t="shared" si="62"/>
        <v>11.585266666666662</v>
      </c>
      <c r="BX75" s="4">
        <f t="shared" si="62"/>
        <v>9.6159333333333361</v>
      </c>
      <c r="BY75" s="4">
        <f t="shared" si="62"/>
        <v>10.597933333333334</v>
      </c>
      <c r="BZ75" s="4">
        <f t="shared" si="62"/>
        <v>9.7585666666666704</v>
      </c>
      <c r="CA75" s="4">
        <f t="shared" si="62"/>
        <v>11.135633333333331</v>
      </c>
      <c r="CB75" s="4">
        <f t="shared" si="62"/>
        <v>11.480833333333329</v>
      </c>
      <c r="CC75" s="4">
        <f t="shared" si="62"/>
        <v>9.7433666666666703</v>
      </c>
      <c r="CD75" s="4">
        <f t="shared" si="62"/>
        <v>11.672999999999996</v>
      </c>
      <c r="CE75" s="4">
        <f t="shared" si="62"/>
        <v>9.6999999999999993</v>
      </c>
      <c r="CF75" s="4">
        <f t="shared" si="62"/>
        <v>8.3000000000000007</v>
      </c>
      <c r="CG75" s="4">
        <f t="shared" si="62"/>
        <v>10.1</v>
      </c>
      <c r="CH75" s="4">
        <f t="shared" si="62"/>
        <v>11.7</v>
      </c>
      <c r="CI75" s="4">
        <f t="shared" si="62"/>
        <v>9</v>
      </c>
      <c r="CJ75" s="4">
        <f t="shared" si="57"/>
        <v>10.861076344086024</v>
      </c>
      <c r="CK75" s="4">
        <f t="shared" si="58"/>
        <v>10.930937223695841</v>
      </c>
      <c r="CL75" s="4">
        <f t="shared" si="59"/>
        <v>10.899998834154351</v>
      </c>
      <c r="CN75" s="38"/>
      <c r="CO75" s="38">
        <v>1937</v>
      </c>
      <c r="CP75" s="49">
        <v>12.314166666666665</v>
      </c>
      <c r="CQ75" s="38"/>
      <c r="CR75" s="38">
        <v>1949</v>
      </c>
      <c r="CS75" s="49">
        <v>12.4275</v>
      </c>
      <c r="CT75" s="38"/>
      <c r="CU75" s="38">
        <v>1969</v>
      </c>
      <c r="CV75" s="49">
        <v>13.361666666666666</v>
      </c>
      <c r="CW75" s="38"/>
      <c r="CX75" s="38">
        <v>1940</v>
      </c>
      <c r="CY75" s="49">
        <v>14.52125</v>
      </c>
      <c r="DA75" s="8">
        <v>1977</v>
      </c>
      <c r="DB75" s="8">
        <v>17.100000000000001</v>
      </c>
      <c r="DD75" s="8">
        <v>1936</v>
      </c>
      <c r="DE75" s="8">
        <v>17</v>
      </c>
      <c r="DG75" s="8">
        <v>1952</v>
      </c>
      <c r="DH75" s="8">
        <v>15.06</v>
      </c>
      <c r="DJ75" s="8">
        <v>1997</v>
      </c>
      <c r="DK75" s="8">
        <v>12.6</v>
      </c>
      <c r="DM75" s="8">
        <v>1984</v>
      </c>
      <c r="DN75" s="8">
        <v>9.6999999999999993</v>
      </c>
      <c r="DP75" s="8">
        <v>1963</v>
      </c>
      <c r="DQ75" s="8">
        <v>7.11</v>
      </c>
      <c r="DS75" s="8">
        <v>1986</v>
      </c>
      <c r="DT75" s="8">
        <v>6.6</v>
      </c>
      <c r="DV75" s="8">
        <v>2004</v>
      </c>
      <c r="DW75" s="8">
        <v>7.9</v>
      </c>
      <c r="DY75" s="8">
        <v>1932</v>
      </c>
      <c r="DZ75" s="8">
        <v>9.94</v>
      </c>
      <c r="EB75" s="8">
        <v>1978</v>
      </c>
      <c r="EC75" s="8">
        <v>11.8</v>
      </c>
      <c r="EE75" s="8">
        <v>1944</v>
      </c>
      <c r="EF75" s="8">
        <v>13.89</v>
      </c>
      <c r="EH75" s="8">
        <v>1991</v>
      </c>
      <c r="EI75" s="8">
        <v>15.8</v>
      </c>
      <c r="EM75" s="19"/>
    </row>
    <row r="76" spans="1:143">
      <c r="A76" s="1" t="s">
        <v>6</v>
      </c>
      <c r="B76" s="1"/>
      <c r="C76" s="1"/>
      <c r="D76" s="1"/>
      <c r="E76" s="1"/>
      <c r="F76" s="1"/>
      <c r="G76" s="1"/>
      <c r="H76" s="1"/>
      <c r="I76" s="1"/>
      <c r="J76" s="1"/>
      <c r="K76" s="1"/>
      <c r="L76" s="1"/>
      <c r="M76" s="1"/>
      <c r="N76" s="1"/>
      <c r="O76" s="1"/>
      <c r="P76" s="1"/>
      <c r="Q76" s="4">
        <f t="shared" si="60"/>
        <v>12.016129032258064</v>
      </c>
      <c r="R76" s="4">
        <f t="shared" si="51"/>
        <v>10.096774193548384</v>
      </c>
      <c r="S76" s="4">
        <f t="shared" si="52"/>
        <v>9.9032258064516157</v>
      </c>
      <c r="T76" s="4">
        <f t="shared" si="52"/>
        <v>9.4161290322580644</v>
      </c>
      <c r="U76" s="4">
        <f t="shared" si="52"/>
        <v>11.912903225806449</v>
      </c>
      <c r="V76" s="4">
        <f t="shared" si="52"/>
        <v>11.06774193548387</v>
      </c>
      <c r="W76" s="4">
        <f t="shared" si="52"/>
        <v>10.07741935483871</v>
      </c>
      <c r="X76" s="4">
        <f t="shared" si="52"/>
        <v>11.019354838709681</v>
      </c>
      <c r="Y76" s="4">
        <f t="shared" si="52"/>
        <v>11.425806451612896</v>
      </c>
      <c r="Z76" s="4">
        <f t="shared" si="52"/>
        <v>9.0322580645161246</v>
      </c>
      <c r="AA76" s="4">
        <f t="shared" si="52"/>
        <v>10.680645161290318</v>
      </c>
      <c r="AB76" s="4">
        <f t="shared" si="52"/>
        <v>9.5838709677419338</v>
      </c>
      <c r="AC76" s="4">
        <f t="shared" si="52"/>
        <v>10.76129032258064</v>
      </c>
      <c r="AD76" s="4">
        <f t="shared" si="52"/>
        <v>10.703225806451613</v>
      </c>
      <c r="AE76" s="4">
        <f t="shared" si="52"/>
        <v>10.661290322580646</v>
      </c>
      <c r="AF76" s="4">
        <f t="shared" si="52"/>
        <v>9.4483870967741943</v>
      </c>
      <c r="AG76" s="4">
        <f t="shared" si="52"/>
        <v>11.180645161290327</v>
      </c>
      <c r="AH76" s="4">
        <f t="shared" si="52"/>
        <v>11.074193548387093</v>
      </c>
      <c r="AI76" s="4">
        <f t="shared" si="52"/>
        <v>10.203225806451613</v>
      </c>
      <c r="AJ76" s="4">
        <f t="shared" si="52"/>
        <v>11.670967741935483</v>
      </c>
      <c r="AK76" s="4">
        <f t="shared" si="52"/>
        <v>11.041935483870967</v>
      </c>
      <c r="AL76" s="4">
        <f t="shared" si="52"/>
        <v>9.8354838709677423</v>
      </c>
      <c r="AM76" s="4">
        <f t="shared" si="52"/>
        <v>9.8451612903225811</v>
      </c>
      <c r="AN76" s="4">
        <f t="shared" si="52"/>
        <v>10.361290322580647</v>
      </c>
      <c r="AO76" s="4">
        <f t="shared" si="52"/>
        <v>10.948387096774198</v>
      </c>
      <c r="AP76" s="4">
        <f t="shared" si="52"/>
        <v>11.387096774193543</v>
      </c>
      <c r="AQ76" s="4">
        <f t="shared" si="52"/>
        <v>10.470967741935482</v>
      </c>
      <c r="AR76" s="4">
        <f t="shared" si="52"/>
        <v>10.980645161290324</v>
      </c>
      <c r="AS76" s="4">
        <f t="shared" si="52"/>
        <v>9.7838709677419295</v>
      </c>
      <c r="AT76" s="4">
        <f t="shared" si="52"/>
        <v>11.516129032258062</v>
      </c>
      <c r="AU76" s="4">
        <f t="shared" si="52"/>
        <v>11.880645161290321</v>
      </c>
      <c r="AV76" s="4">
        <f t="shared" si="52"/>
        <v>10.338709677419356</v>
      </c>
      <c r="AW76" s="4">
        <f t="shared" si="52"/>
        <v>9.9193548387096762</v>
      </c>
      <c r="AX76" s="4">
        <f t="shared" si="52"/>
        <v>10.735483870967748</v>
      </c>
      <c r="AY76" s="4">
        <f t="shared" si="52"/>
        <v>11.08387096774193</v>
      </c>
      <c r="AZ76" s="4">
        <f t="shared" si="52"/>
        <v>11.574193548387093</v>
      </c>
      <c r="BA76" s="4">
        <f t="shared" si="52"/>
        <v>11.206451612903228</v>
      </c>
      <c r="BB76" s="4">
        <f t="shared" si="52"/>
        <v>11.503225806451614</v>
      </c>
      <c r="BC76" s="4">
        <f t="shared" si="52"/>
        <v>10.703225806451613</v>
      </c>
      <c r="BD76" s="4">
        <f t="shared" ref="BD76:BU76" si="64">BD39-BD58</f>
        <v>10.464516129032255</v>
      </c>
      <c r="BE76" s="4">
        <f t="shared" si="64"/>
        <v>9.1258064516129025</v>
      </c>
      <c r="BF76" s="4">
        <f t="shared" si="64"/>
        <v>12.538709677419355</v>
      </c>
      <c r="BG76" s="4">
        <f t="shared" si="64"/>
        <v>10.851612903225806</v>
      </c>
      <c r="BH76" s="4">
        <f t="shared" si="64"/>
        <v>11.248387096774195</v>
      </c>
      <c r="BI76" s="4">
        <f t="shared" si="64"/>
        <v>12.019354838709678</v>
      </c>
      <c r="BJ76" s="4">
        <f t="shared" si="64"/>
        <v>10.958064516129035</v>
      </c>
      <c r="BK76" s="4">
        <f t="shared" si="64"/>
        <v>11.409677419354843</v>
      </c>
      <c r="BL76" s="4">
        <f t="shared" si="64"/>
        <v>10.883870967741936</v>
      </c>
      <c r="BM76" s="4">
        <f t="shared" si="64"/>
        <v>9.690967741935486</v>
      </c>
      <c r="BN76" s="4">
        <f t="shared" si="64"/>
        <v>11.901645161290322</v>
      </c>
      <c r="BO76" s="4">
        <f t="shared" si="64"/>
        <v>9.1358387096774152</v>
      </c>
      <c r="BP76" s="4">
        <f t="shared" si="64"/>
        <v>10.467580645161288</v>
      </c>
      <c r="BQ76" s="4">
        <f t="shared" si="64"/>
        <v>11.369451612903223</v>
      </c>
      <c r="BR76" s="4">
        <f t="shared" si="64"/>
        <v>11.244129032258062</v>
      </c>
      <c r="BS76" s="4">
        <f t="shared" si="64"/>
        <v>10.426806451612901</v>
      </c>
      <c r="BT76" s="4">
        <f t="shared" si="64"/>
        <v>11.266451612903229</v>
      </c>
      <c r="BU76" s="4">
        <f t="shared" si="64"/>
        <v>10.004322580645159</v>
      </c>
      <c r="BV76" s="4">
        <f t="shared" si="62"/>
        <v>9.2526451612903244</v>
      </c>
      <c r="BW76" s="4">
        <f t="shared" si="62"/>
        <v>9.4691612903225817</v>
      </c>
      <c r="BX76" s="4">
        <f t="shared" si="62"/>
        <v>10.25016129032258</v>
      </c>
      <c r="BY76" s="4">
        <f t="shared" si="62"/>
        <v>11.011999999999997</v>
      </c>
      <c r="BZ76" s="4">
        <f t="shared" si="62"/>
        <v>12.519354838709681</v>
      </c>
      <c r="CA76" s="4">
        <f t="shared" si="62"/>
        <v>11.215774193548389</v>
      </c>
      <c r="CB76" s="4">
        <f t="shared" si="62"/>
        <v>8.9820967741935469</v>
      </c>
      <c r="CC76" s="4">
        <f t="shared" si="62"/>
        <v>9.4831612903225828</v>
      </c>
      <c r="CD76" s="4">
        <f t="shared" si="62"/>
        <v>12.00906451612903</v>
      </c>
      <c r="CE76" s="4">
        <f t="shared" si="62"/>
        <v>10.399999999999999</v>
      </c>
      <c r="CF76" s="4">
        <f t="shared" si="62"/>
        <v>11.100000000000001</v>
      </c>
      <c r="CG76" s="4">
        <f t="shared" si="62"/>
        <v>11.5</v>
      </c>
      <c r="CH76" s="4">
        <f t="shared" si="62"/>
        <v>10.000000000000002</v>
      </c>
      <c r="CI76" s="4"/>
      <c r="CJ76" s="4">
        <f t="shared" si="57"/>
        <v>10.716148803329867</v>
      </c>
      <c r="CK76" s="4">
        <f t="shared" si="58"/>
        <v>10.693631100082708</v>
      </c>
      <c r="CL76" s="4">
        <f t="shared" si="59"/>
        <v>10.70360322580645</v>
      </c>
      <c r="CN76" s="38"/>
      <c r="CO76" s="38">
        <v>1977</v>
      </c>
      <c r="CP76" s="49">
        <v>12.266666666666667</v>
      </c>
      <c r="CQ76" s="38"/>
      <c r="CR76" s="38">
        <v>1952</v>
      </c>
      <c r="CS76" s="49">
        <v>12.425833333333335</v>
      </c>
      <c r="CT76" s="38"/>
      <c r="CU76" s="38">
        <v>1952</v>
      </c>
      <c r="CV76" s="49">
        <v>13.341666666666667</v>
      </c>
      <c r="CW76" s="38"/>
      <c r="CX76" s="38">
        <v>1951</v>
      </c>
      <c r="CY76" s="49">
        <v>14.512499999999999</v>
      </c>
      <c r="DA76" s="8">
        <v>1993</v>
      </c>
      <c r="DB76" s="8">
        <v>17.100000000000001</v>
      </c>
      <c r="DD76" s="8">
        <v>1950</v>
      </c>
      <c r="DE76" s="8">
        <v>17</v>
      </c>
      <c r="DG76" s="8">
        <v>1945</v>
      </c>
      <c r="DH76" s="8">
        <v>15</v>
      </c>
      <c r="DJ76" s="8">
        <v>1946</v>
      </c>
      <c r="DK76" s="8">
        <v>12.56</v>
      </c>
      <c r="DM76" s="8">
        <v>1988</v>
      </c>
      <c r="DN76" s="8">
        <v>9.6999999999999993</v>
      </c>
      <c r="DP76" s="8">
        <v>1955</v>
      </c>
      <c r="DQ76" s="8">
        <v>7</v>
      </c>
      <c r="DS76" s="8">
        <v>1983</v>
      </c>
      <c r="DT76" s="8">
        <v>6.6</v>
      </c>
      <c r="DV76" s="8">
        <v>1933</v>
      </c>
      <c r="DW76" s="8">
        <v>7.89</v>
      </c>
      <c r="DY76" s="8">
        <v>1982</v>
      </c>
      <c r="DZ76" s="8">
        <v>9.9</v>
      </c>
      <c r="EB76" s="8">
        <v>1957</v>
      </c>
      <c r="EC76" s="8">
        <v>11.78</v>
      </c>
      <c r="EE76" s="8">
        <v>1952</v>
      </c>
      <c r="EF76" s="8">
        <v>13.89</v>
      </c>
      <c r="EH76" s="8">
        <v>1938</v>
      </c>
      <c r="EI76" s="8">
        <v>15.78</v>
      </c>
      <c r="EM76" s="19"/>
    </row>
    <row r="77" spans="1:143">
      <c r="A77" s="1" t="s">
        <v>7</v>
      </c>
      <c r="B77" s="1"/>
      <c r="C77" s="1"/>
      <c r="D77" s="1"/>
      <c r="E77" s="1"/>
      <c r="F77" s="1"/>
      <c r="G77" s="1"/>
      <c r="H77" s="1"/>
      <c r="I77" s="1"/>
      <c r="J77" s="1"/>
      <c r="K77" s="1"/>
      <c r="L77" s="1"/>
      <c r="M77" s="1"/>
      <c r="N77" s="1"/>
      <c r="O77" s="1"/>
      <c r="P77" s="1"/>
      <c r="Q77" s="4">
        <f t="shared" si="60"/>
        <v>9.6733333333333356</v>
      </c>
      <c r="R77" s="4">
        <f t="shared" si="51"/>
        <v>10.706666666666669</v>
      </c>
      <c r="S77" s="4">
        <f t="shared" si="52"/>
        <v>10.180000000000001</v>
      </c>
      <c r="T77" s="4">
        <f t="shared" si="52"/>
        <v>10.300000000000002</v>
      </c>
      <c r="U77" s="4">
        <f t="shared" si="52"/>
        <v>12.096666666666664</v>
      </c>
      <c r="V77" s="4">
        <f t="shared" si="52"/>
        <v>9.6033333333333317</v>
      </c>
      <c r="W77" s="4">
        <f t="shared" si="52"/>
        <v>9.4533333333333331</v>
      </c>
      <c r="X77" s="4">
        <f t="shared" si="52"/>
        <v>11.506666666666666</v>
      </c>
      <c r="Y77" s="4">
        <f t="shared" si="52"/>
        <v>10.873333333333331</v>
      </c>
      <c r="Z77" s="4">
        <f t="shared" si="52"/>
        <v>10.606666666666671</v>
      </c>
      <c r="AA77" s="4">
        <f t="shared" si="52"/>
        <v>12.383333333333336</v>
      </c>
      <c r="AB77" s="4">
        <f t="shared" si="52"/>
        <v>12.680000000000001</v>
      </c>
      <c r="AC77" s="4">
        <f t="shared" si="52"/>
        <v>12.629999999999999</v>
      </c>
      <c r="AD77" s="4">
        <f t="shared" si="52"/>
        <v>8.2866666666666688</v>
      </c>
      <c r="AE77" s="4">
        <f t="shared" si="52"/>
        <v>11.81666666666667</v>
      </c>
      <c r="AF77" s="4">
        <f t="shared" si="52"/>
        <v>10.516666666666667</v>
      </c>
      <c r="AG77" s="4">
        <f t="shared" si="52"/>
        <v>10.52</v>
      </c>
      <c r="AH77" s="4">
        <f t="shared" si="52"/>
        <v>9.6333333333333329</v>
      </c>
      <c r="AI77" s="4">
        <f t="shared" si="52"/>
        <v>11.253333333333332</v>
      </c>
      <c r="AJ77" s="4">
        <f t="shared" si="52"/>
        <v>10.853333333333335</v>
      </c>
      <c r="AK77" s="4">
        <f t="shared" si="52"/>
        <v>12.459999999999999</v>
      </c>
      <c r="AL77" s="4">
        <f t="shared" si="52"/>
        <v>9.3800000000000008</v>
      </c>
      <c r="AM77" s="4">
        <f t="shared" si="52"/>
        <v>12.67333333333333</v>
      </c>
      <c r="AN77" s="4">
        <f t="shared" si="52"/>
        <v>10.740000000000002</v>
      </c>
      <c r="AO77" s="4">
        <f t="shared" si="52"/>
        <v>10.860000000000001</v>
      </c>
      <c r="AP77" s="4">
        <f t="shared" si="52"/>
        <v>12.506666666666666</v>
      </c>
      <c r="AQ77" s="4">
        <f t="shared" si="52"/>
        <v>11.533333333333335</v>
      </c>
      <c r="AR77" s="4">
        <f t="shared" si="52"/>
        <v>10.489999999999998</v>
      </c>
      <c r="AS77" s="4">
        <f t="shared" si="52"/>
        <v>11.446666666666667</v>
      </c>
      <c r="AT77" s="4">
        <f t="shared" si="52"/>
        <v>11.32</v>
      </c>
      <c r="AU77" s="4">
        <f t="shared" si="52"/>
        <v>10.163333333333336</v>
      </c>
      <c r="AV77" s="4">
        <f t="shared" si="52"/>
        <v>9.1999999999999975</v>
      </c>
      <c r="AW77" s="4">
        <f t="shared" si="52"/>
        <v>10.843333333333335</v>
      </c>
      <c r="AX77" s="4">
        <f t="shared" si="52"/>
        <v>10.323333333333334</v>
      </c>
      <c r="AY77" s="4">
        <f t="shared" si="52"/>
        <v>10.059999999999997</v>
      </c>
      <c r="AZ77" s="4">
        <f t="shared" si="52"/>
        <v>10.73</v>
      </c>
      <c r="BA77" s="4">
        <f t="shared" si="52"/>
        <v>11.033333333333335</v>
      </c>
      <c r="BB77" s="4">
        <f t="shared" si="52"/>
        <v>12.170000000000003</v>
      </c>
      <c r="BC77" s="4">
        <f t="shared" si="52"/>
        <v>10.093333333333332</v>
      </c>
      <c r="BD77" s="4">
        <f t="shared" ref="BD77:CH79" si="65">BD40-BD59</f>
        <v>9.2999999999999989</v>
      </c>
      <c r="BE77" s="4">
        <f t="shared" si="65"/>
        <v>10.306666666666665</v>
      </c>
      <c r="BF77" s="4">
        <f t="shared" si="65"/>
        <v>10.699999999999992</v>
      </c>
      <c r="BG77" s="4">
        <f t="shared" si="65"/>
        <v>9.9766666666666666</v>
      </c>
      <c r="BH77" s="4">
        <f t="shared" si="65"/>
        <v>10.776666666666666</v>
      </c>
      <c r="BI77" s="4">
        <f t="shared" si="65"/>
        <v>11.996666666666663</v>
      </c>
      <c r="BJ77" s="4">
        <f t="shared" si="65"/>
        <v>10.323333333333332</v>
      </c>
      <c r="BK77" s="4">
        <f t="shared" si="65"/>
        <v>9.11</v>
      </c>
      <c r="BL77" s="4">
        <f t="shared" si="65"/>
        <v>9.7440886699507381</v>
      </c>
      <c r="BM77" s="4">
        <f t="shared" si="65"/>
        <v>9.533333333333335</v>
      </c>
      <c r="BN77" s="4">
        <f t="shared" si="65"/>
        <v>10.549400000000002</v>
      </c>
      <c r="BO77" s="4">
        <f t="shared" si="65"/>
        <v>10.836866666666664</v>
      </c>
      <c r="BP77" s="4">
        <f t="shared" si="65"/>
        <v>9.992166666666666</v>
      </c>
      <c r="BQ77" s="4">
        <f t="shared" si="65"/>
        <v>11.04696666666667</v>
      </c>
      <c r="BR77" s="4">
        <f t="shared" si="65"/>
        <v>9.9333999999999989</v>
      </c>
      <c r="BS77" s="4">
        <f t="shared" si="65"/>
        <v>11.703033333333334</v>
      </c>
      <c r="BT77" s="4">
        <f t="shared" si="65"/>
        <v>9.5268999999999977</v>
      </c>
      <c r="BU77" s="4">
        <f t="shared" si="65"/>
        <v>10.192666666666669</v>
      </c>
      <c r="BV77" s="4">
        <f t="shared" si="65"/>
        <v>9.8721666666666703</v>
      </c>
      <c r="BW77" s="4">
        <f t="shared" si="65"/>
        <v>10.772166666666667</v>
      </c>
      <c r="BX77" s="4">
        <f t="shared" si="65"/>
        <v>10.737433333333337</v>
      </c>
      <c r="BY77" s="4">
        <f t="shared" si="65"/>
        <v>10.402233333333331</v>
      </c>
      <c r="BZ77" s="4">
        <f t="shared" si="65"/>
        <v>11.859999999999996</v>
      </c>
      <c r="CA77" s="4">
        <f t="shared" si="65"/>
        <v>10.662999999999997</v>
      </c>
      <c r="CB77" s="4">
        <f t="shared" si="65"/>
        <v>9.4054999999999982</v>
      </c>
      <c r="CC77" s="4">
        <f t="shared" si="65"/>
        <v>9.5075333333333312</v>
      </c>
      <c r="CD77" s="4">
        <f t="shared" si="65"/>
        <v>11.119733333333333</v>
      </c>
      <c r="CE77" s="4">
        <f t="shared" si="65"/>
        <v>8.3999999999999986</v>
      </c>
      <c r="CF77" s="4">
        <f t="shared" si="65"/>
        <v>9.4</v>
      </c>
      <c r="CG77" s="4">
        <f t="shared" si="65"/>
        <v>10.9</v>
      </c>
      <c r="CH77" s="4">
        <f t="shared" si="65"/>
        <v>10.600000000000001</v>
      </c>
      <c r="CI77" s="4"/>
      <c r="CJ77" s="4">
        <f t="shared" si="57"/>
        <v>10.296406086127442</v>
      </c>
      <c r="CK77" s="4">
        <f t="shared" si="58"/>
        <v>10.861538461538464</v>
      </c>
      <c r="CL77" s="4">
        <f t="shared" si="59"/>
        <v>10.611265552427867</v>
      </c>
      <c r="CN77" s="38"/>
      <c r="CO77" s="38">
        <v>1952</v>
      </c>
      <c r="CP77" s="49">
        <v>12.263333333333335</v>
      </c>
      <c r="CQ77" s="38"/>
      <c r="CR77" s="38">
        <v>1940</v>
      </c>
      <c r="CS77" s="49">
        <v>12.366666666666667</v>
      </c>
      <c r="CT77" s="38"/>
      <c r="CU77" s="38">
        <v>1964</v>
      </c>
      <c r="CV77" s="49">
        <v>13.268333333333333</v>
      </c>
      <c r="CW77" s="38"/>
      <c r="CX77" s="38">
        <v>1997</v>
      </c>
      <c r="CY77" s="49">
        <v>14.5</v>
      </c>
      <c r="DA77" s="8">
        <v>1995</v>
      </c>
      <c r="DB77" s="8">
        <v>17.100000000000001</v>
      </c>
      <c r="DD77" s="8">
        <v>2012</v>
      </c>
      <c r="DE77" s="8">
        <v>17</v>
      </c>
      <c r="DG77" s="8">
        <v>1956</v>
      </c>
      <c r="DH77" s="8">
        <v>15</v>
      </c>
      <c r="DJ77" s="8">
        <v>1943</v>
      </c>
      <c r="DK77" s="8">
        <v>12.44</v>
      </c>
      <c r="DM77" s="8">
        <v>1932</v>
      </c>
      <c r="DN77" s="8">
        <v>9.56</v>
      </c>
      <c r="DP77" s="8">
        <v>1967</v>
      </c>
      <c r="DQ77" s="8">
        <v>7</v>
      </c>
      <c r="DS77" s="8">
        <v>1940</v>
      </c>
      <c r="DT77" s="8">
        <v>6.56</v>
      </c>
      <c r="DV77" s="8">
        <v>1996</v>
      </c>
      <c r="DW77" s="8">
        <v>7.7</v>
      </c>
      <c r="DY77" s="8">
        <v>1994</v>
      </c>
      <c r="DZ77" s="8">
        <v>9.9</v>
      </c>
      <c r="EB77" s="8">
        <v>1965</v>
      </c>
      <c r="EC77" s="8">
        <v>11.72</v>
      </c>
      <c r="EE77" s="8">
        <v>1966</v>
      </c>
      <c r="EF77" s="8">
        <v>13.89</v>
      </c>
      <c r="EH77" s="8">
        <v>1949</v>
      </c>
      <c r="EI77" s="8">
        <v>15.78</v>
      </c>
      <c r="EM77" s="19"/>
    </row>
    <row r="78" spans="1:143">
      <c r="A78" s="1" t="s">
        <v>8</v>
      </c>
      <c r="B78" s="1"/>
      <c r="C78" s="1"/>
      <c r="D78" s="1"/>
      <c r="E78" s="1"/>
      <c r="F78" s="1"/>
      <c r="G78" s="1"/>
      <c r="H78" s="1"/>
      <c r="I78" s="1"/>
      <c r="J78" s="1"/>
      <c r="K78" s="1"/>
      <c r="L78" s="1"/>
      <c r="M78" s="1"/>
      <c r="N78" s="1"/>
      <c r="O78" s="1"/>
      <c r="P78" s="1"/>
      <c r="Q78" s="4">
        <f t="shared" si="60"/>
        <v>10.638709677419357</v>
      </c>
      <c r="R78" s="4">
        <f t="shared" si="51"/>
        <v>8.4387096774193537</v>
      </c>
      <c r="S78" s="4">
        <f t="shared" si="52"/>
        <v>9.5064516129032235</v>
      </c>
      <c r="T78" s="4">
        <f t="shared" si="52"/>
        <v>11.016129032258066</v>
      </c>
      <c r="U78" s="4">
        <f t="shared" si="52"/>
        <v>11.022580645161291</v>
      </c>
      <c r="V78" s="4">
        <f t="shared" si="52"/>
        <v>12.496774193548386</v>
      </c>
      <c r="W78" s="4">
        <f t="shared" si="52"/>
        <v>11.522580645161286</v>
      </c>
      <c r="X78" s="4">
        <f t="shared" si="52"/>
        <v>10.532258064516125</v>
      </c>
      <c r="Y78" s="4">
        <f t="shared" si="52"/>
        <v>9.7387096774193544</v>
      </c>
      <c r="Z78" s="4">
        <f t="shared" si="52"/>
        <v>9.8225806451612936</v>
      </c>
      <c r="AA78" s="4">
        <f t="shared" si="52"/>
        <v>11.39354838709677</v>
      </c>
      <c r="AB78" s="4">
        <f t="shared" si="52"/>
        <v>10.632258064516131</v>
      </c>
      <c r="AC78" s="4">
        <f t="shared" si="52"/>
        <v>11.380645161290328</v>
      </c>
      <c r="AD78" s="4">
        <f t="shared" si="52"/>
        <v>11.267741935483871</v>
      </c>
      <c r="AE78" s="4">
        <f t="shared" si="52"/>
        <v>10.335483870967739</v>
      </c>
      <c r="AF78" s="4">
        <f t="shared" si="52"/>
        <v>9.3774193548387075</v>
      </c>
      <c r="AG78" s="4">
        <f t="shared" si="52"/>
        <v>9.551612903225811</v>
      </c>
      <c r="AH78" s="4">
        <f t="shared" si="52"/>
        <v>10.080645161290324</v>
      </c>
      <c r="AI78" s="4">
        <f t="shared" si="52"/>
        <v>10.745161290322578</v>
      </c>
      <c r="AJ78" s="4">
        <f t="shared" si="52"/>
        <v>10.061290322580643</v>
      </c>
      <c r="AK78" s="4">
        <f t="shared" si="52"/>
        <v>11.064516129032258</v>
      </c>
      <c r="AL78" s="4">
        <f t="shared" si="52"/>
        <v>10.874193548387094</v>
      </c>
      <c r="AM78" s="4">
        <f t="shared" si="52"/>
        <v>12.825806451612905</v>
      </c>
      <c r="AN78" s="4">
        <f t="shared" si="52"/>
        <v>10.548387096774192</v>
      </c>
      <c r="AO78" s="4">
        <f t="shared" si="52"/>
        <v>10.270967741935486</v>
      </c>
      <c r="AP78" s="4">
        <f t="shared" si="52"/>
        <v>9.7258064516129057</v>
      </c>
      <c r="AQ78" s="4">
        <f t="shared" si="52"/>
        <v>10.851612903225806</v>
      </c>
      <c r="AR78" s="4">
        <f t="shared" si="52"/>
        <v>9.2322580645161292</v>
      </c>
      <c r="AS78" s="4">
        <f t="shared" si="52"/>
        <v>12.722580645161287</v>
      </c>
      <c r="AT78" s="4">
        <f t="shared" si="52"/>
        <v>10.85806451612903</v>
      </c>
      <c r="AU78" s="4">
        <f t="shared" si="52"/>
        <v>9.3870967741935445</v>
      </c>
      <c r="AV78" s="4">
        <f t="shared" si="52"/>
        <v>10.206451612903225</v>
      </c>
      <c r="AW78" s="4">
        <f t="shared" si="52"/>
        <v>10.899999999999999</v>
      </c>
      <c r="AX78" s="4">
        <f t="shared" si="52"/>
        <v>11.248387096774195</v>
      </c>
      <c r="AY78" s="4">
        <f t="shared" si="52"/>
        <v>11.232258064516127</v>
      </c>
      <c r="AZ78" s="4">
        <f t="shared" si="52"/>
        <v>11.283870967741935</v>
      </c>
      <c r="BA78" s="4">
        <f t="shared" si="52"/>
        <v>11.703225806451616</v>
      </c>
      <c r="BB78" s="4">
        <f t="shared" si="52"/>
        <v>10.267741935483869</v>
      </c>
      <c r="BC78" s="4">
        <f t="shared" si="52"/>
        <v>10.658064516129032</v>
      </c>
      <c r="BD78" s="4">
        <f t="shared" ref="BD78:CG78" si="66">BD41-BD60</f>
        <v>11.116129032258065</v>
      </c>
      <c r="BE78" s="4">
        <f t="shared" si="66"/>
        <v>9.8548387096774217</v>
      </c>
      <c r="BF78" s="4">
        <f t="shared" si="66"/>
        <v>10.383870967741935</v>
      </c>
      <c r="BG78" s="4">
        <f t="shared" si="66"/>
        <v>10.799999999999997</v>
      </c>
      <c r="BH78" s="4">
        <f t="shared" si="66"/>
        <v>9.2322580645161292</v>
      </c>
      <c r="BI78" s="4">
        <f t="shared" si="66"/>
        <v>11.129032258064516</v>
      </c>
      <c r="BJ78" s="4">
        <f t="shared" si="66"/>
        <v>9.7032258064516164</v>
      </c>
      <c r="BK78" s="4">
        <f t="shared" si="66"/>
        <v>11.53548387096774</v>
      </c>
      <c r="BL78" s="4">
        <f t="shared" si="66"/>
        <v>10.303225806451618</v>
      </c>
      <c r="BM78" s="4">
        <f t="shared" si="66"/>
        <v>10.429032258064515</v>
      </c>
      <c r="BN78" s="4">
        <f t="shared" si="66"/>
        <v>9.1425483870967721</v>
      </c>
      <c r="BO78" s="4">
        <f t="shared" si="66"/>
        <v>11.347225806451613</v>
      </c>
      <c r="BP78" s="4">
        <f t="shared" si="66"/>
        <v>9.4423870967741941</v>
      </c>
      <c r="BQ78" s="4">
        <f t="shared" si="66"/>
        <v>10.516806451612901</v>
      </c>
      <c r="BR78" s="4">
        <f t="shared" si="66"/>
        <v>9.8052903225806407</v>
      </c>
      <c r="BS78" s="4">
        <f t="shared" si="66"/>
        <v>11.316064516129028</v>
      </c>
      <c r="BT78" s="4">
        <f t="shared" si="66"/>
        <v>10.181806451612903</v>
      </c>
      <c r="BU78" s="4">
        <f t="shared" si="66"/>
        <v>12.027032258064514</v>
      </c>
      <c r="BV78" s="4">
        <f t="shared" si="66"/>
        <v>11.026774193548386</v>
      </c>
      <c r="BW78" s="4">
        <f t="shared" si="66"/>
        <v>8.7625483870967784</v>
      </c>
      <c r="BX78" s="4">
        <f t="shared" si="66"/>
        <v>10.815290322580644</v>
      </c>
      <c r="BY78" s="4">
        <f t="shared" si="66"/>
        <v>8.9521612903225822</v>
      </c>
      <c r="BZ78" s="4">
        <f t="shared" si="66"/>
        <v>10.480677419354839</v>
      </c>
      <c r="CA78" s="4">
        <f t="shared" si="66"/>
        <v>10.232548387096774</v>
      </c>
      <c r="CB78" s="4">
        <f t="shared" si="66"/>
        <v>10.696612903225805</v>
      </c>
      <c r="CC78" s="4">
        <f t="shared" si="66"/>
        <v>10.598645161290321</v>
      </c>
      <c r="CD78" s="4">
        <f t="shared" si="66"/>
        <v>10.199999999999999</v>
      </c>
      <c r="CE78" s="4">
        <f t="shared" si="66"/>
        <v>11.5</v>
      </c>
      <c r="CF78" s="4">
        <f t="shared" si="66"/>
        <v>11.1</v>
      </c>
      <c r="CG78" s="4">
        <f t="shared" si="66"/>
        <v>11.399999999999999</v>
      </c>
      <c r="CH78" s="4">
        <f t="shared" si="65"/>
        <v>10.8</v>
      </c>
      <c r="CI78" s="4"/>
      <c r="CJ78" s="4">
        <f t="shared" si="57"/>
        <v>10.478436004162331</v>
      </c>
      <c r="CK78" s="4">
        <f t="shared" si="58"/>
        <v>10.651861042183624</v>
      </c>
      <c r="CL78" s="4">
        <f t="shared" si="59"/>
        <v>10.575058525345623</v>
      </c>
      <c r="CN78" s="38"/>
      <c r="CO78" s="36">
        <v>1949</v>
      </c>
      <c r="CP78" s="49">
        <v>12.249999999999998</v>
      </c>
      <c r="CQ78" s="38"/>
      <c r="CR78" s="38">
        <v>1977</v>
      </c>
      <c r="CS78" s="49">
        <v>12.341666666666663</v>
      </c>
      <c r="CT78" s="38"/>
      <c r="CU78" s="38">
        <v>1976</v>
      </c>
      <c r="CV78" s="49">
        <v>13.200000000000001</v>
      </c>
      <c r="CW78" s="38"/>
      <c r="CX78" s="38">
        <v>1937</v>
      </c>
      <c r="CY78" s="49">
        <v>14.47875</v>
      </c>
      <c r="DA78" s="8">
        <v>1974</v>
      </c>
      <c r="DB78" s="8">
        <v>17</v>
      </c>
      <c r="DD78" s="8">
        <v>1984</v>
      </c>
      <c r="DE78" s="8">
        <v>16.8</v>
      </c>
      <c r="DG78" s="8">
        <v>1991</v>
      </c>
      <c r="DH78" s="8">
        <v>15</v>
      </c>
      <c r="DJ78" s="8">
        <v>1991</v>
      </c>
      <c r="DK78" s="8">
        <v>12.4</v>
      </c>
      <c r="DM78" s="8">
        <v>2008</v>
      </c>
      <c r="DN78" s="8">
        <v>9.3000000000000007</v>
      </c>
      <c r="DP78" s="8">
        <v>1976</v>
      </c>
      <c r="DQ78" s="8">
        <v>7</v>
      </c>
      <c r="DS78" s="8">
        <v>1941</v>
      </c>
      <c r="DT78" s="8">
        <v>6.5</v>
      </c>
      <c r="DV78" s="8">
        <v>1939</v>
      </c>
      <c r="DW78" s="8">
        <v>7.67</v>
      </c>
      <c r="DY78" s="8">
        <v>1966</v>
      </c>
      <c r="DZ78" s="8">
        <v>9.89</v>
      </c>
      <c r="EB78" s="8">
        <v>1969</v>
      </c>
      <c r="EC78" s="8">
        <v>11.72</v>
      </c>
      <c r="EE78" s="8">
        <v>1947</v>
      </c>
      <c r="EF78" s="8">
        <v>13.83</v>
      </c>
      <c r="EH78" s="8">
        <v>1972</v>
      </c>
      <c r="EI78" s="8">
        <v>15.7</v>
      </c>
      <c r="EM78" s="19"/>
    </row>
    <row r="79" spans="1:143">
      <c r="A79" s="1" t="s">
        <v>9</v>
      </c>
      <c r="B79" s="1"/>
      <c r="C79" s="1"/>
      <c r="D79" s="1"/>
      <c r="E79" s="1"/>
      <c r="F79" s="1"/>
      <c r="G79" s="1"/>
      <c r="H79" s="1"/>
      <c r="I79" s="1"/>
      <c r="J79" s="1"/>
      <c r="K79" s="1"/>
      <c r="L79" s="1"/>
      <c r="M79" s="1"/>
      <c r="N79" s="1"/>
      <c r="O79" s="1"/>
      <c r="P79" s="1"/>
      <c r="Q79" s="4">
        <f t="shared" si="60"/>
        <v>9.8161290322580648</v>
      </c>
      <c r="R79" s="4">
        <f t="shared" si="51"/>
        <v>10.338709677419356</v>
      </c>
      <c r="S79" s="4">
        <f t="shared" si="52"/>
        <v>10.287096774193547</v>
      </c>
      <c r="T79" s="4">
        <f t="shared" si="52"/>
        <v>9.9806451612903277</v>
      </c>
      <c r="U79" s="4">
        <f t="shared" si="52"/>
        <v>9.5903225806451609</v>
      </c>
      <c r="V79" s="4">
        <f t="shared" si="52"/>
        <v>9.4096774193548409</v>
      </c>
      <c r="W79" s="4">
        <f t="shared" si="52"/>
        <v>10.235483870967741</v>
      </c>
      <c r="X79" s="4">
        <f t="shared" si="52"/>
        <v>10.825806451612898</v>
      </c>
      <c r="Y79" s="4">
        <f t="shared" si="52"/>
        <v>8.6903225806451587</v>
      </c>
      <c r="Z79" s="4">
        <f t="shared" si="52"/>
        <v>11.335483870967744</v>
      </c>
      <c r="AA79" s="4">
        <f t="shared" si="52"/>
        <v>10.206451612903228</v>
      </c>
      <c r="AB79" s="4">
        <f t="shared" si="52"/>
        <v>11.032258064516128</v>
      </c>
      <c r="AC79" s="4">
        <f t="shared" si="52"/>
        <v>11.703225806451613</v>
      </c>
      <c r="AD79" s="4">
        <f t="shared" ref="S79:BC83" si="67">AD42-AD61</f>
        <v>10.641935483870967</v>
      </c>
      <c r="AE79" s="4">
        <f t="shared" si="67"/>
        <v>11.232258064516131</v>
      </c>
      <c r="AF79" s="4">
        <f t="shared" si="67"/>
        <v>10.303225806451614</v>
      </c>
      <c r="AG79" s="4">
        <f t="shared" si="67"/>
        <v>10.974193548387099</v>
      </c>
      <c r="AH79" s="4">
        <f t="shared" si="67"/>
        <v>11.193548387096778</v>
      </c>
      <c r="AI79" s="4">
        <f t="shared" si="67"/>
        <v>9.7903225806451619</v>
      </c>
      <c r="AJ79" s="4">
        <f t="shared" si="67"/>
        <v>10.809677419354838</v>
      </c>
      <c r="AK79" s="4">
        <f t="shared" si="67"/>
        <v>8.6548387096774189</v>
      </c>
      <c r="AL79" s="4">
        <f t="shared" si="67"/>
        <v>10.39032258064516</v>
      </c>
      <c r="AM79" s="4">
        <f t="shared" si="67"/>
        <v>11.387096774193548</v>
      </c>
      <c r="AN79" s="4">
        <f t="shared" si="67"/>
        <v>10.174193548387098</v>
      </c>
      <c r="AO79" s="4">
        <f t="shared" si="67"/>
        <v>10.577419354838709</v>
      </c>
      <c r="AP79" s="4">
        <f t="shared" si="67"/>
        <v>11.770967741935486</v>
      </c>
      <c r="AQ79" s="4">
        <f t="shared" si="67"/>
        <v>10.135483870967743</v>
      </c>
      <c r="AR79" s="4">
        <f t="shared" si="67"/>
        <v>9.0677419354838698</v>
      </c>
      <c r="AS79" s="4">
        <f t="shared" si="67"/>
        <v>9.2290322580645157</v>
      </c>
      <c r="AT79" s="4">
        <f t="shared" si="67"/>
        <v>9.2032258064516128</v>
      </c>
      <c r="AU79" s="4">
        <f t="shared" si="67"/>
        <v>9.0064516129032288</v>
      </c>
      <c r="AV79" s="4">
        <f t="shared" si="67"/>
        <v>11.438709677419354</v>
      </c>
      <c r="AW79" s="4">
        <f t="shared" si="67"/>
        <v>9.7193548387096804</v>
      </c>
      <c r="AX79" s="4">
        <f t="shared" si="67"/>
        <v>11.258390804597699</v>
      </c>
      <c r="AY79" s="4">
        <f t="shared" si="67"/>
        <v>10.129032258064516</v>
      </c>
      <c r="AZ79" s="4">
        <f t="shared" si="67"/>
        <v>12.838709677419354</v>
      </c>
      <c r="BA79" s="4">
        <f t="shared" si="67"/>
        <v>11.348387096774191</v>
      </c>
      <c r="BB79" s="4">
        <f t="shared" si="67"/>
        <v>11.074193548387095</v>
      </c>
      <c r="BC79" s="4">
        <f t="shared" si="67"/>
        <v>12.263333333333332</v>
      </c>
      <c r="BD79" s="4">
        <f t="shared" ref="BD79:BY79" si="68">BD42-BD61</f>
        <v>9.1741935483870947</v>
      </c>
      <c r="BE79" s="4">
        <f t="shared" si="68"/>
        <v>10.361290322580647</v>
      </c>
      <c r="BF79" s="4">
        <f t="shared" si="68"/>
        <v>10.645161290322577</v>
      </c>
      <c r="BG79" s="4">
        <f t="shared" si="68"/>
        <v>9.8516129032258064</v>
      </c>
      <c r="BH79" s="4">
        <f t="shared" si="68"/>
        <v>8.7225806451612939</v>
      </c>
      <c r="BI79" s="4">
        <f t="shared" si="68"/>
        <v>10.016129032258062</v>
      </c>
      <c r="BJ79" s="4">
        <f t="shared" si="68"/>
        <v>10.177419354838712</v>
      </c>
      <c r="BK79" s="4">
        <f t="shared" si="68"/>
        <v>11.106451612903225</v>
      </c>
      <c r="BL79" s="4">
        <f t="shared" si="68"/>
        <v>11.019354838709678</v>
      </c>
      <c r="BM79" s="4">
        <f t="shared" si="68"/>
        <v>10.267741935483871</v>
      </c>
      <c r="BN79" s="4">
        <f t="shared" si="68"/>
        <v>11.173935483870967</v>
      </c>
      <c r="BO79" s="4">
        <f t="shared" si="68"/>
        <v>10.110999999999999</v>
      </c>
      <c r="BP79" s="4">
        <f t="shared" si="68"/>
        <v>9.3388709677419346</v>
      </c>
      <c r="BQ79" s="4">
        <f t="shared" si="68"/>
        <v>10.915741935483874</v>
      </c>
      <c r="BR79" s="4">
        <f t="shared" si="68"/>
        <v>10.34641935483871</v>
      </c>
      <c r="BS79" s="4">
        <f t="shared" si="68"/>
        <v>10.961516129032255</v>
      </c>
      <c r="BT79" s="4">
        <f t="shared" si="68"/>
        <v>11.254612903225809</v>
      </c>
      <c r="BU79" s="4">
        <f t="shared" si="68"/>
        <v>10.256806451612903</v>
      </c>
      <c r="BV79" s="4">
        <f t="shared" si="68"/>
        <v>10.262129032258064</v>
      </c>
      <c r="BW79" s="4">
        <f t="shared" si="68"/>
        <v>11.178774193548387</v>
      </c>
      <c r="BX79" s="4">
        <f t="shared" si="68"/>
        <v>10.936741935483873</v>
      </c>
      <c r="BY79" s="4">
        <f t="shared" si="68"/>
        <v>10.832419354838713</v>
      </c>
      <c r="BZ79" s="4">
        <f t="shared" ref="BZ79:CH81" si="69">BZ42-BZ61</f>
        <v>9.6612258064516148</v>
      </c>
      <c r="CA79" s="4">
        <f t="shared" si="69"/>
        <v>10.307645161290324</v>
      </c>
      <c r="CB79" s="4">
        <f t="shared" si="69"/>
        <v>9.0616774193548366</v>
      </c>
      <c r="CC79" s="4">
        <f t="shared" si="69"/>
        <v>12.478999999999996</v>
      </c>
      <c r="CD79" s="4">
        <f t="shared" si="69"/>
        <v>8.4</v>
      </c>
      <c r="CE79" s="4">
        <f t="shared" si="69"/>
        <v>9.3000000000000007</v>
      </c>
      <c r="CF79" s="4">
        <f t="shared" si="69"/>
        <v>10.899999999999999</v>
      </c>
      <c r="CG79" s="4">
        <f t="shared" si="69"/>
        <v>9.8000000000000007</v>
      </c>
      <c r="CH79" s="4">
        <f t="shared" si="65"/>
        <v>10.6</v>
      </c>
      <c r="CI79" s="4"/>
      <c r="CJ79" s="4">
        <f t="shared" si="57"/>
        <v>10.303885535900104</v>
      </c>
      <c r="CK79" s="4">
        <f t="shared" si="58"/>
        <v>10.463170759533384</v>
      </c>
      <c r="CL79" s="4">
        <f t="shared" si="59"/>
        <v>10.39263016049579</v>
      </c>
      <c r="CN79" s="38"/>
      <c r="CO79" s="38">
        <v>1942</v>
      </c>
      <c r="CP79" s="49">
        <v>12.249166666666667</v>
      </c>
      <c r="CQ79" s="38"/>
      <c r="CR79" s="38">
        <v>1941</v>
      </c>
      <c r="CS79" s="49">
        <v>12.325000000000001</v>
      </c>
      <c r="CT79" s="38"/>
      <c r="CU79" s="38">
        <v>1940</v>
      </c>
      <c r="CV79" s="49">
        <v>13.158333333333333</v>
      </c>
      <c r="CW79" s="38"/>
      <c r="CX79" s="38">
        <v>1944</v>
      </c>
      <c r="CY79" s="49">
        <v>14.47125</v>
      </c>
      <c r="DA79" s="8">
        <v>1944</v>
      </c>
      <c r="DB79" s="8">
        <v>16.940000000000001</v>
      </c>
      <c r="DD79" s="8">
        <v>1989</v>
      </c>
      <c r="DE79" s="8">
        <v>16.8</v>
      </c>
      <c r="DG79" s="8">
        <v>2004</v>
      </c>
      <c r="DH79" s="8">
        <v>15</v>
      </c>
      <c r="DJ79" s="8">
        <v>2003</v>
      </c>
      <c r="DK79" s="8">
        <v>12.4</v>
      </c>
      <c r="DM79" s="8">
        <v>1934</v>
      </c>
      <c r="DN79" s="8">
        <v>9.11</v>
      </c>
      <c r="DP79" s="8">
        <v>2009</v>
      </c>
      <c r="DQ79" s="8">
        <v>7</v>
      </c>
      <c r="DS79" s="8">
        <v>1958</v>
      </c>
      <c r="DT79" s="8">
        <v>6.44</v>
      </c>
      <c r="DV79" s="8">
        <v>1961</v>
      </c>
      <c r="DW79" s="8">
        <v>7.67</v>
      </c>
      <c r="DY79" s="8">
        <v>1961</v>
      </c>
      <c r="DZ79" s="8">
        <v>9.83</v>
      </c>
      <c r="EB79" s="8">
        <v>1976</v>
      </c>
      <c r="EC79" s="8">
        <v>11.7</v>
      </c>
      <c r="EE79" s="8">
        <v>1980</v>
      </c>
      <c r="EF79" s="8">
        <v>13.8</v>
      </c>
      <c r="EH79" s="8">
        <v>1942</v>
      </c>
      <c r="EI79" s="8">
        <v>15.61</v>
      </c>
      <c r="EM79" s="19"/>
    </row>
    <row r="80" spans="1:143">
      <c r="A80" s="1" t="s">
        <v>10</v>
      </c>
      <c r="B80" s="1"/>
      <c r="C80" s="1"/>
      <c r="D80" s="1"/>
      <c r="E80" s="1"/>
      <c r="F80" s="1"/>
      <c r="G80" s="1"/>
      <c r="H80" s="1"/>
      <c r="I80" s="1"/>
      <c r="J80" s="1"/>
      <c r="K80" s="1"/>
      <c r="L80" s="1"/>
      <c r="M80" s="1"/>
      <c r="N80" s="1"/>
      <c r="O80" s="1"/>
      <c r="P80" s="1"/>
      <c r="Q80" s="4">
        <f t="shared" si="60"/>
        <v>11.253333333333329</v>
      </c>
      <c r="R80" s="4">
        <f t="shared" si="51"/>
        <v>10.743333333333332</v>
      </c>
      <c r="S80" s="4">
        <f t="shared" si="67"/>
        <v>10.520000000000001</v>
      </c>
      <c r="T80" s="4">
        <f t="shared" si="67"/>
        <v>10.43</v>
      </c>
      <c r="U80" s="4">
        <f t="shared" si="67"/>
        <v>12.410000000000002</v>
      </c>
      <c r="V80" s="4">
        <f t="shared" si="67"/>
        <v>11.460000000000003</v>
      </c>
      <c r="W80" s="4">
        <f t="shared" si="67"/>
        <v>10.663333333333343</v>
      </c>
      <c r="X80" s="4">
        <f t="shared" si="67"/>
        <v>12.316666666666668</v>
      </c>
      <c r="Y80" s="4">
        <f t="shared" si="67"/>
        <v>11.756666666666666</v>
      </c>
      <c r="Z80" s="4">
        <f t="shared" si="67"/>
        <v>12.296666666666667</v>
      </c>
      <c r="AA80" s="4">
        <f t="shared" si="67"/>
        <v>11.036666666666665</v>
      </c>
      <c r="AB80" s="4">
        <f t="shared" si="67"/>
        <v>11.873333333333333</v>
      </c>
      <c r="AC80" s="4">
        <f t="shared" si="67"/>
        <v>10.393333333333331</v>
      </c>
      <c r="AD80" s="4">
        <f t="shared" si="67"/>
        <v>8.9200000000000017</v>
      </c>
      <c r="AE80" s="4">
        <f t="shared" si="67"/>
        <v>9.7566666666666713</v>
      </c>
      <c r="AF80" s="4">
        <f t="shared" si="67"/>
        <v>10.666666666666668</v>
      </c>
      <c r="AG80" s="4">
        <f t="shared" si="67"/>
        <v>9.1199999999999974</v>
      </c>
      <c r="AH80" s="4">
        <f t="shared" si="67"/>
        <v>10.680000000000003</v>
      </c>
      <c r="AI80" s="4">
        <f t="shared" si="67"/>
        <v>11.603333333333337</v>
      </c>
      <c r="AJ80" s="4">
        <f t="shared" si="67"/>
        <v>9.5366666666666688</v>
      </c>
      <c r="AK80" s="4">
        <f t="shared" si="67"/>
        <v>10.129999999999994</v>
      </c>
      <c r="AL80" s="4">
        <f t="shared" si="67"/>
        <v>10.356666666666666</v>
      </c>
      <c r="AM80" s="4">
        <f t="shared" si="67"/>
        <v>9.1266666666666652</v>
      </c>
      <c r="AN80" s="4">
        <f t="shared" si="67"/>
        <v>8.9633333333333312</v>
      </c>
      <c r="AO80" s="4">
        <f t="shared" si="67"/>
        <v>11.123333333333333</v>
      </c>
      <c r="AP80" s="4">
        <f t="shared" si="67"/>
        <v>10.686666666666666</v>
      </c>
      <c r="AQ80" s="4">
        <f t="shared" si="67"/>
        <v>9.9899999999999984</v>
      </c>
      <c r="AR80" s="4">
        <f t="shared" si="67"/>
        <v>8.6566666666666681</v>
      </c>
      <c r="AS80" s="4">
        <f t="shared" si="67"/>
        <v>11.329999999999998</v>
      </c>
      <c r="AT80" s="4">
        <f t="shared" si="67"/>
        <v>9.1033333333333353</v>
      </c>
      <c r="AU80" s="4">
        <f t="shared" si="67"/>
        <v>10.953333333333333</v>
      </c>
      <c r="AV80" s="4">
        <f t="shared" si="67"/>
        <v>9.5166666666666657</v>
      </c>
      <c r="AW80" s="4">
        <f t="shared" si="67"/>
        <v>9.81666666666667</v>
      </c>
      <c r="AX80" s="4">
        <f t="shared" si="67"/>
        <v>10.513333333333337</v>
      </c>
      <c r="AY80" s="4">
        <f t="shared" si="67"/>
        <v>11.523333333333333</v>
      </c>
      <c r="AZ80" s="4">
        <f t="shared" si="67"/>
        <v>11.239999999999998</v>
      </c>
      <c r="BA80" s="4">
        <f t="shared" si="67"/>
        <v>10.61333333333333</v>
      </c>
      <c r="BB80" s="4">
        <f t="shared" si="67"/>
        <v>10.846666666666664</v>
      </c>
      <c r="BC80" s="4">
        <f t="shared" si="67"/>
        <v>10.070000000000002</v>
      </c>
      <c r="BD80" s="4">
        <f t="shared" ref="BD80:BY80" si="70">BD43-BD62</f>
        <v>10.289655172413788</v>
      </c>
      <c r="BE80" s="4">
        <f t="shared" si="70"/>
        <v>11.229999999999997</v>
      </c>
      <c r="BF80" s="4">
        <f t="shared" si="70"/>
        <v>10.943333333333332</v>
      </c>
      <c r="BG80" s="4">
        <f t="shared" si="70"/>
        <v>8.6800000000000033</v>
      </c>
      <c r="BH80" s="4">
        <f t="shared" si="70"/>
        <v>11.786666666666669</v>
      </c>
      <c r="BI80" s="4">
        <f t="shared" si="70"/>
        <v>9.4999999999999964</v>
      </c>
      <c r="BJ80" s="4">
        <f t="shared" si="70"/>
        <v>9.5166666666666675</v>
      </c>
      <c r="BK80" s="4">
        <f t="shared" si="70"/>
        <v>9.4000000000000057</v>
      </c>
      <c r="BL80" s="4">
        <f t="shared" si="70"/>
        <v>9.9766666666666701</v>
      </c>
      <c r="BM80" s="4">
        <f t="shared" si="70"/>
        <v>9.3633333333333368</v>
      </c>
      <c r="BN80" s="4">
        <f t="shared" si="70"/>
        <v>10.499300000000002</v>
      </c>
      <c r="BO80" s="4">
        <f t="shared" si="70"/>
        <v>8.7258999999999975</v>
      </c>
      <c r="BP80" s="4">
        <f t="shared" si="70"/>
        <v>11.025000000000002</v>
      </c>
      <c r="BQ80" s="4">
        <f t="shared" si="70"/>
        <v>10.632866666666672</v>
      </c>
      <c r="BR80" s="4">
        <f t="shared" si="70"/>
        <v>9.870233333333335</v>
      </c>
      <c r="BS80" s="4">
        <f t="shared" si="70"/>
        <v>11.265266666666665</v>
      </c>
      <c r="BT80" s="4">
        <f t="shared" si="70"/>
        <v>10.860833333333332</v>
      </c>
      <c r="BU80" s="4">
        <f t="shared" si="70"/>
        <v>9.8399333333333345</v>
      </c>
      <c r="BV80" s="4">
        <f t="shared" si="70"/>
        <v>10.45613333333333</v>
      </c>
      <c r="BW80" s="4">
        <f t="shared" si="70"/>
        <v>10.808133333333338</v>
      </c>
      <c r="BX80" s="4">
        <f t="shared" si="70"/>
        <v>11.136399999999993</v>
      </c>
      <c r="BY80" s="4">
        <f t="shared" si="70"/>
        <v>10.90753333333333</v>
      </c>
      <c r="BZ80" s="4">
        <f t="shared" si="69"/>
        <v>9.8686333333333369</v>
      </c>
      <c r="CA80" s="4">
        <f t="shared" si="69"/>
        <v>11.722200000000001</v>
      </c>
      <c r="CB80" s="4">
        <f t="shared" si="69"/>
        <v>9.0829333333333331</v>
      </c>
      <c r="CC80" s="4">
        <f t="shared" si="69"/>
        <v>11.722333333333333</v>
      </c>
      <c r="CD80" s="4">
        <f t="shared" si="69"/>
        <v>10.099999999999998</v>
      </c>
      <c r="CE80" s="4">
        <f t="shared" si="69"/>
        <v>9.8000000000000007</v>
      </c>
      <c r="CF80" s="4">
        <f t="shared" si="69"/>
        <v>9.5</v>
      </c>
      <c r="CG80" s="4">
        <f t="shared" si="69"/>
        <v>9.8999999999999986</v>
      </c>
      <c r="CH80" s="4">
        <f t="shared" si="69"/>
        <v>8.9000000000000021</v>
      </c>
      <c r="CI80" s="4"/>
      <c r="CJ80" s="4">
        <f t="shared" si="57"/>
        <v>10.235805005561737</v>
      </c>
      <c r="CK80" s="4">
        <f t="shared" si="58"/>
        <v>10.564017094017093</v>
      </c>
      <c r="CL80" s="4">
        <f t="shared" si="59"/>
        <v>10.418666026272577</v>
      </c>
      <c r="CN80" s="38"/>
      <c r="CO80" s="38">
        <v>1953</v>
      </c>
      <c r="CP80" s="49">
        <v>12.217499999999999</v>
      </c>
      <c r="CQ80" s="38"/>
      <c r="CR80" s="38">
        <v>1953</v>
      </c>
      <c r="CS80" s="49">
        <v>12.324999999999998</v>
      </c>
      <c r="CT80" s="38"/>
      <c r="CU80" s="38">
        <v>1936</v>
      </c>
      <c r="CV80" s="49">
        <v>13.138333333333334</v>
      </c>
      <c r="CW80" s="38"/>
      <c r="CX80" s="38">
        <v>1950</v>
      </c>
      <c r="CY80" s="49">
        <v>14.376250000000001</v>
      </c>
      <c r="DA80" s="8">
        <v>1954</v>
      </c>
      <c r="DB80" s="8">
        <v>16.89</v>
      </c>
      <c r="DD80" s="8">
        <v>1995</v>
      </c>
      <c r="DE80" s="8">
        <v>16.8</v>
      </c>
      <c r="DG80" s="8">
        <v>2006</v>
      </c>
      <c r="DH80" s="8">
        <v>15</v>
      </c>
      <c r="DJ80" s="8">
        <v>2004</v>
      </c>
      <c r="DK80" s="8">
        <v>12.4</v>
      </c>
      <c r="DM80" s="8">
        <v>1935</v>
      </c>
      <c r="DN80" s="8">
        <v>9.11</v>
      </c>
      <c r="DP80" s="8">
        <v>1935</v>
      </c>
      <c r="DQ80" s="8">
        <v>6.94</v>
      </c>
      <c r="DS80" s="8">
        <v>1955</v>
      </c>
      <c r="DT80" s="8">
        <v>6.44</v>
      </c>
      <c r="DV80" s="8">
        <v>1966</v>
      </c>
      <c r="DW80" s="8">
        <v>7.61</v>
      </c>
      <c r="DY80" s="8">
        <v>1986</v>
      </c>
      <c r="DZ80" s="8">
        <v>9.6999999999999993</v>
      </c>
      <c r="EB80" s="8">
        <v>1994</v>
      </c>
      <c r="EC80" s="8">
        <v>11.7</v>
      </c>
      <c r="EE80" s="8">
        <v>1995</v>
      </c>
      <c r="EF80" s="8">
        <v>13.8</v>
      </c>
      <c r="EH80" s="8">
        <v>1983</v>
      </c>
      <c r="EI80" s="8">
        <v>15.6</v>
      </c>
      <c r="EM80" s="19"/>
    </row>
    <row r="81" spans="1:143">
      <c r="A81" s="1" t="s">
        <v>11</v>
      </c>
      <c r="B81" s="1"/>
      <c r="C81" s="1"/>
      <c r="D81" s="1"/>
      <c r="E81" s="1"/>
      <c r="F81" s="1"/>
      <c r="G81" s="1"/>
      <c r="H81" s="1"/>
      <c r="I81" s="1"/>
      <c r="J81" s="1"/>
      <c r="K81" s="1"/>
      <c r="L81" s="1"/>
      <c r="M81" s="1"/>
      <c r="N81" s="1"/>
      <c r="O81" s="1"/>
      <c r="P81" s="1"/>
      <c r="Q81" s="4">
        <f t="shared" si="60"/>
        <v>9.2064516129032317</v>
      </c>
      <c r="R81" s="4">
        <f t="shared" si="51"/>
        <v>10.106451612903221</v>
      </c>
      <c r="S81" s="4">
        <f t="shared" si="67"/>
        <v>11.280645161290325</v>
      </c>
      <c r="T81" s="4">
        <f t="shared" si="67"/>
        <v>10.332258064516132</v>
      </c>
      <c r="U81" s="4">
        <f t="shared" si="67"/>
        <v>9.5645161290322562</v>
      </c>
      <c r="V81" s="4">
        <f t="shared" si="67"/>
        <v>10.532258064516126</v>
      </c>
      <c r="W81" s="4">
        <f t="shared" si="67"/>
        <v>10.270967741935486</v>
      </c>
      <c r="X81" s="4">
        <f t="shared" si="67"/>
        <v>12.703225806451613</v>
      </c>
      <c r="Y81" s="4">
        <f t="shared" si="67"/>
        <v>11.487096774193549</v>
      </c>
      <c r="Z81" s="4">
        <f t="shared" si="67"/>
        <v>9.380645161290321</v>
      </c>
      <c r="AA81" s="4">
        <f t="shared" si="67"/>
        <v>10.616129032258069</v>
      </c>
      <c r="AB81" s="4">
        <f t="shared" si="67"/>
        <v>10.706451612903225</v>
      </c>
      <c r="AC81" s="4">
        <f t="shared" si="67"/>
        <v>9.9774193548387071</v>
      </c>
      <c r="AD81" s="4">
        <f t="shared" si="67"/>
        <v>9.8225806451612936</v>
      </c>
      <c r="AE81" s="4">
        <f t="shared" si="67"/>
        <v>12.303225806451616</v>
      </c>
      <c r="AF81" s="4">
        <f t="shared" si="67"/>
        <v>9.8967741935483868</v>
      </c>
      <c r="AG81" s="4">
        <f t="shared" si="67"/>
        <v>11.280645161290316</v>
      </c>
      <c r="AH81" s="4">
        <f t="shared" si="67"/>
        <v>10.958064516129035</v>
      </c>
      <c r="AI81" s="4">
        <f t="shared" si="67"/>
        <v>11.735483870967744</v>
      </c>
      <c r="AJ81" s="4">
        <f t="shared" si="67"/>
        <v>11.803225806451614</v>
      </c>
      <c r="AK81" s="4">
        <f t="shared" si="67"/>
        <v>11.570967741935485</v>
      </c>
      <c r="AL81" s="4">
        <f t="shared" si="67"/>
        <v>10.025806451612901</v>
      </c>
      <c r="AM81" s="4">
        <f t="shared" si="67"/>
        <v>11.764516129032259</v>
      </c>
      <c r="AN81" s="4">
        <f t="shared" si="67"/>
        <v>10.432258064516132</v>
      </c>
      <c r="AO81" s="4">
        <f t="shared" si="67"/>
        <v>9.8322580645161288</v>
      </c>
      <c r="AP81" s="4">
        <f t="shared" si="67"/>
        <v>10.883870967741929</v>
      </c>
      <c r="AQ81" s="4">
        <f t="shared" si="67"/>
        <v>11.54516129032258</v>
      </c>
      <c r="AR81" s="4">
        <f t="shared" si="67"/>
        <v>9.9524731182795669</v>
      </c>
      <c r="AS81" s="4">
        <f t="shared" si="67"/>
        <v>9.8806451612903281</v>
      </c>
      <c r="AT81" s="4">
        <f t="shared" si="67"/>
        <v>9.7516129032258085</v>
      </c>
      <c r="AU81" s="4">
        <f t="shared" si="67"/>
        <v>9.8419354838709623</v>
      </c>
      <c r="AV81" s="4">
        <f t="shared" si="67"/>
        <v>10.822580645161288</v>
      </c>
      <c r="AW81" s="4">
        <f t="shared" si="67"/>
        <v>9.7483870967741932</v>
      </c>
      <c r="AX81" s="4">
        <f t="shared" si="67"/>
        <v>10.909677419354834</v>
      </c>
      <c r="AY81" s="4">
        <f t="shared" si="67"/>
        <v>10.619354838709679</v>
      </c>
      <c r="AZ81" s="4">
        <f t="shared" si="67"/>
        <v>11.9</v>
      </c>
      <c r="BA81" s="4">
        <f t="shared" si="67"/>
        <v>9.2612903225806456</v>
      </c>
      <c r="BB81" s="4">
        <f t="shared" si="67"/>
        <v>12.7258064516129</v>
      </c>
      <c r="BC81" s="4">
        <f t="shared" si="67"/>
        <v>10.619354838709679</v>
      </c>
      <c r="BD81" s="4">
        <f t="shared" ref="BD81:BX81" si="71">BD44-BD63</f>
        <v>10.207056451612903</v>
      </c>
      <c r="BE81" s="4">
        <f t="shared" si="71"/>
        <v>10.332258064516127</v>
      </c>
      <c r="BF81" s="4">
        <f t="shared" si="71"/>
        <v>9.8709677419354893</v>
      </c>
      <c r="BG81" s="4">
        <f t="shared" si="71"/>
        <v>10.158064516129032</v>
      </c>
      <c r="BH81" s="4">
        <f t="shared" si="71"/>
        <v>12.009677419354835</v>
      </c>
      <c r="BI81" s="4">
        <f t="shared" si="71"/>
        <v>11.39354838709677</v>
      </c>
      <c r="BJ81" s="4">
        <f t="shared" si="71"/>
        <v>8.3870967741935409</v>
      </c>
      <c r="BK81" s="4">
        <f t="shared" si="71"/>
        <v>11.419354838709681</v>
      </c>
      <c r="BL81" s="4">
        <f t="shared" si="71"/>
        <v>11.516129032258071</v>
      </c>
      <c r="BM81" s="4">
        <f t="shared" si="71"/>
        <v>8.9677419354838754</v>
      </c>
      <c r="BN81" s="4">
        <f t="shared" si="71"/>
        <v>10.004161290322575</v>
      </c>
      <c r="BO81" s="4">
        <f t="shared" si="71"/>
        <v>11.069129032258067</v>
      </c>
      <c r="BP81" s="4">
        <f t="shared" si="71"/>
        <v>8.0306774193548431</v>
      </c>
      <c r="BQ81" s="4">
        <f t="shared" si="71"/>
        <v>9.6976451612903229</v>
      </c>
      <c r="BR81" s="4">
        <f t="shared" si="71"/>
        <v>10.924483870967745</v>
      </c>
      <c r="BS81" s="4">
        <f t="shared" si="71"/>
        <v>9.5666451612903156</v>
      </c>
      <c r="BT81" s="4">
        <f t="shared" si="71"/>
        <v>12.284387096774193</v>
      </c>
      <c r="BU81" s="4">
        <f t="shared" si="71"/>
        <v>10.471129032258064</v>
      </c>
      <c r="BV81" s="4">
        <f t="shared" si="71"/>
        <v>9.1455806451612922</v>
      </c>
      <c r="BW81" s="4">
        <f t="shared" si="71"/>
        <v>10.489645161290325</v>
      </c>
      <c r="BX81" s="4">
        <f t="shared" si="71"/>
        <v>10.156548387096771</v>
      </c>
      <c r="BY81" s="4">
        <f>BY44-BY63</f>
        <v>10.442548387096773</v>
      </c>
      <c r="BZ81" s="4">
        <f t="shared" si="69"/>
        <v>11.064903225806447</v>
      </c>
      <c r="CA81" s="4">
        <f t="shared" si="69"/>
        <v>11.090290322580643</v>
      </c>
      <c r="CB81" s="4">
        <f t="shared" si="69"/>
        <v>10.392290322580646</v>
      </c>
      <c r="CC81" s="4">
        <f t="shared" si="69"/>
        <v>9.391935483870963</v>
      </c>
      <c r="CD81" s="4">
        <f t="shared" si="69"/>
        <v>11.2</v>
      </c>
      <c r="CE81" s="4">
        <f t="shared" si="69"/>
        <v>10.900000000000002</v>
      </c>
      <c r="CF81" s="4">
        <f t="shared" si="69"/>
        <v>12.200000000000001</v>
      </c>
      <c r="CG81" s="4">
        <f t="shared" si="69"/>
        <v>11.399999999999999</v>
      </c>
      <c r="CH81" s="4">
        <f t="shared" si="69"/>
        <v>10.9</v>
      </c>
      <c r="CI81" s="4"/>
      <c r="CJ81" s="4">
        <f t="shared" si="57"/>
        <v>10.486577263267424</v>
      </c>
      <c r="CK81" s="4">
        <f t="shared" si="58"/>
        <v>10.668012131237937</v>
      </c>
      <c r="CL81" s="4">
        <f t="shared" si="59"/>
        <v>10.587662403993855</v>
      </c>
      <c r="CN81" s="38"/>
      <c r="CO81" s="38">
        <v>1943</v>
      </c>
      <c r="CP81" s="49">
        <v>12.213333333333336</v>
      </c>
      <c r="CQ81" s="38"/>
      <c r="CR81" s="38">
        <v>1947</v>
      </c>
      <c r="CS81" s="49">
        <v>12.259166666666667</v>
      </c>
      <c r="CT81" s="38"/>
      <c r="CU81" s="38">
        <v>1993</v>
      </c>
      <c r="CV81" s="49">
        <v>13.133333333333333</v>
      </c>
      <c r="CW81" s="38"/>
      <c r="CX81" s="38">
        <v>1936</v>
      </c>
      <c r="CY81" s="49">
        <v>14.375</v>
      </c>
      <c r="DA81" s="8">
        <v>1937</v>
      </c>
      <c r="DB81" s="8">
        <v>16.78</v>
      </c>
      <c r="DD81" s="8">
        <v>1969</v>
      </c>
      <c r="DE81" s="8">
        <v>16.78</v>
      </c>
      <c r="DG81" s="8">
        <v>2012</v>
      </c>
      <c r="DH81" s="8">
        <v>14.95</v>
      </c>
      <c r="DJ81" s="8">
        <v>1954</v>
      </c>
      <c r="DK81" s="8">
        <v>12.33</v>
      </c>
      <c r="DM81" s="8">
        <v>1970</v>
      </c>
      <c r="DN81" s="8">
        <v>9.11</v>
      </c>
      <c r="DP81" s="8">
        <v>1975</v>
      </c>
      <c r="DQ81" s="8">
        <v>6.9</v>
      </c>
      <c r="DS81" s="8">
        <v>1936</v>
      </c>
      <c r="DT81" s="8">
        <v>6.33</v>
      </c>
      <c r="DV81" s="8">
        <v>1944</v>
      </c>
      <c r="DW81" s="8">
        <v>7.56</v>
      </c>
      <c r="DY81" s="8">
        <v>2015</v>
      </c>
      <c r="DZ81" s="8">
        <v>9.6999999999999993</v>
      </c>
      <c r="EB81" s="8">
        <v>1995</v>
      </c>
      <c r="EC81" s="8">
        <v>11.7</v>
      </c>
      <c r="EE81" s="8">
        <v>2012</v>
      </c>
      <c r="EF81" s="8">
        <v>13.8</v>
      </c>
      <c r="EH81" s="8">
        <v>1960</v>
      </c>
      <c r="EI81" s="8">
        <v>15.56</v>
      </c>
      <c r="EM81" s="19"/>
    </row>
    <row r="82" spans="1:143">
      <c r="A82" s="1" t="s">
        <v>12</v>
      </c>
      <c r="B82" s="1"/>
      <c r="C82" s="1"/>
      <c r="D82" s="1"/>
      <c r="E82" s="1"/>
      <c r="F82" s="1"/>
      <c r="G82" s="1"/>
      <c r="H82" s="1"/>
      <c r="I82" s="1"/>
      <c r="J82" s="1"/>
      <c r="K82" s="1"/>
      <c r="L82" s="1"/>
      <c r="M82" s="1"/>
      <c r="N82" s="1"/>
      <c r="O82" s="1"/>
      <c r="P82" s="1"/>
      <c r="Q82" s="4">
        <f t="shared" si="60"/>
        <v>12.573333333333332</v>
      </c>
      <c r="R82" s="4">
        <f t="shared" si="51"/>
        <v>10.40666666666667</v>
      </c>
      <c r="S82" s="4">
        <f t="shared" si="67"/>
        <v>11.443333333333335</v>
      </c>
      <c r="T82" s="4">
        <f t="shared" si="67"/>
        <v>12.33666666666667</v>
      </c>
      <c r="U82" s="4">
        <f t="shared" si="67"/>
        <v>10.226666666666668</v>
      </c>
      <c r="V82" s="4">
        <f t="shared" si="67"/>
        <v>9.6866666666666656</v>
      </c>
      <c r="W82" s="4">
        <f t="shared" si="67"/>
        <v>10.976666666666667</v>
      </c>
      <c r="X82" s="4">
        <f t="shared" si="67"/>
        <v>10.640000000000002</v>
      </c>
      <c r="Y82" s="4">
        <f t="shared" si="67"/>
        <v>12.546666666666662</v>
      </c>
      <c r="Z82" s="4">
        <f t="shared" si="67"/>
        <v>11.013333333333328</v>
      </c>
      <c r="AA82" s="4">
        <f t="shared" si="67"/>
        <v>10.930000000000001</v>
      </c>
      <c r="AB82" s="4">
        <f t="shared" si="67"/>
        <v>12.653333333333331</v>
      </c>
      <c r="AC82" s="4">
        <f t="shared" si="67"/>
        <v>12.106666666666669</v>
      </c>
      <c r="AD82" s="4">
        <f t="shared" si="67"/>
        <v>10.30333333333334</v>
      </c>
      <c r="AE82" s="4">
        <f t="shared" si="67"/>
        <v>11.633333333333338</v>
      </c>
      <c r="AF82" s="4">
        <f t="shared" si="67"/>
        <v>11.016666666666667</v>
      </c>
      <c r="AG82" s="4">
        <f t="shared" si="67"/>
        <v>11.733333333333333</v>
      </c>
      <c r="AH82" s="4">
        <f t="shared" si="67"/>
        <v>11.029999999999996</v>
      </c>
      <c r="AI82" s="4">
        <f t="shared" si="67"/>
        <v>9.9733333333333327</v>
      </c>
      <c r="AJ82" s="4">
        <f t="shared" si="67"/>
        <v>10.29666666666667</v>
      </c>
      <c r="AK82" s="4">
        <f t="shared" si="67"/>
        <v>10.393333333333333</v>
      </c>
      <c r="AL82" s="4">
        <f t="shared" si="67"/>
        <v>11.13</v>
      </c>
      <c r="AM82" s="4">
        <f t="shared" si="67"/>
        <v>11.073333333333338</v>
      </c>
      <c r="AN82" s="4">
        <f t="shared" si="67"/>
        <v>10.72</v>
      </c>
      <c r="AO82" s="4">
        <f t="shared" si="67"/>
        <v>10.67</v>
      </c>
      <c r="AP82" s="4">
        <f t="shared" si="67"/>
        <v>9.7333333333333325</v>
      </c>
      <c r="AQ82" s="4">
        <f t="shared" si="67"/>
        <v>9.3666666666666636</v>
      </c>
      <c r="AR82" s="4">
        <f t="shared" si="67"/>
        <v>10.126666666666669</v>
      </c>
      <c r="AS82" s="4">
        <f t="shared" si="67"/>
        <v>9.5066666666666659</v>
      </c>
      <c r="AT82" s="4">
        <f t="shared" si="67"/>
        <v>10.746666666666663</v>
      </c>
      <c r="AU82" s="4">
        <f t="shared" si="67"/>
        <v>11.266666666666667</v>
      </c>
      <c r="AV82" s="4">
        <f t="shared" si="67"/>
        <v>10.929999999999996</v>
      </c>
      <c r="AW82" s="4">
        <f t="shared" si="67"/>
        <v>9.733333333333329</v>
      </c>
      <c r="AX82" s="4">
        <f t="shared" si="67"/>
        <v>11.16666666666667</v>
      </c>
      <c r="AY82" s="4">
        <f t="shared" si="67"/>
        <v>10.310000000000002</v>
      </c>
      <c r="AZ82" s="4">
        <f t="shared" si="67"/>
        <v>10.83</v>
      </c>
      <c r="BA82" s="4">
        <f t="shared" si="67"/>
        <v>10.080000000000002</v>
      </c>
      <c r="BB82" s="4">
        <f t="shared" si="67"/>
        <v>11.443333333333335</v>
      </c>
      <c r="BC82" s="4">
        <f t="shared" si="67"/>
        <v>9.7166666666666632</v>
      </c>
      <c r="BD82" s="4">
        <f t="shared" ref="BD82:CH82" si="72">BD45-BD64</f>
        <v>10.336666666666666</v>
      </c>
      <c r="BE82" s="4">
        <f t="shared" si="72"/>
        <v>9.9266666666666676</v>
      </c>
      <c r="BF82" s="4">
        <f t="shared" si="72"/>
        <v>11.202068965517247</v>
      </c>
      <c r="BG82" s="4">
        <f t="shared" si="72"/>
        <v>10.153333333333332</v>
      </c>
      <c r="BH82" s="4">
        <f t="shared" si="72"/>
        <v>9.850000000000005</v>
      </c>
      <c r="BI82" s="4">
        <f t="shared" si="72"/>
        <v>11.4</v>
      </c>
      <c r="BJ82" s="4">
        <f t="shared" si="72"/>
        <v>9.5799999999999912</v>
      </c>
      <c r="BK82" s="4">
        <f t="shared" si="72"/>
        <v>10.856666666666667</v>
      </c>
      <c r="BL82" s="4">
        <f t="shared" si="72"/>
        <v>10.229999999999992</v>
      </c>
      <c r="BM82" s="4">
        <f t="shared" si="72"/>
        <v>10.773333333333332</v>
      </c>
      <c r="BN82" s="4">
        <f t="shared" si="72"/>
        <v>10.231233333333332</v>
      </c>
      <c r="BO82" s="4">
        <f t="shared" si="72"/>
        <v>11.88653333333334</v>
      </c>
      <c r="BP82" s="4">
        <f t="shared" si="72"/>
        <v>9.2959333333333358</v>
      </c>
      <c r="BQ82" s="4">
        <f t="shared" si="72"/>
        <v>8.2263000000000002</v>
      </c>
      <c r="BR82" s="4">
        <f t="shared" si="72"/>
        <v>9.7826666666666693</v>
      </c>
      <c r="BS82" s="4">
        <f t="shared" si="72"/>
        <v>8.5632333333333328</v>
      </c>
      <c r="BT82" s="4">
        <f t="shared" si="72"/>
        <v>11.557499999999994</v>
      </c>
      <c r="BU82" s="4">
        <f t="shared" si="72"/>
        <v>10.64913333333333</v>
      </c>
      <c r="BV82" s="4">
        <f t="shared" si="72"/>
        <v>10.416566666666666</v>
      </c>
      <c r="BW82" s="4">
        <f t="shared" si="72"/>
        <v>11.709266666666666</v>
      </c>
      <c r="BX82" s="4">
        <f t="shared" si="72"/>
        <v>10.034299999999996</v>
      </c>
      <c r="BY82" s="4">
        <f t="shared" si="72"/>
        <v>12.007766666666663</v>
      </c>
      <c r="BZ82" s="4">
        <f t="shared" si="72"/>
        <v>9.7548333333333392</v>
      </c>
      <c r="CA82" s="4">
        <f t="shared" si="72"/>
        <v>10.892099999999996</v>
      </c>
      <c r="CB82" s="4">
        <f t="shared" si="72"/>
        <v>11.569100000000002</v>
      </c>
      <c r="CC82" s="4">
        <f t="shared" si="72"/>
        <v>10.203200000000001</v>
      </c>
      <c r="CD82" s="4">
        <f t="shared" si="72"/>
        <v>12</v>
      </c>
      <c r="CE82" s="4">
        <f t="shared" si="72"/>
        <v>9.4000000000000021</v>
      </c>
      <c r="CF82" s="4">
        <f t="shared" si="72"/>
        <v>11.4</v>
      </c>
      <c r="CG82" s="4">
        <f t="shared" si="72"/>
        <v>11.5</v>
      </c>
      <c r="CH82" s="4">
        <f t="shared" si="72"/>
        <v>9.8000000000000007</v>
      </c>
      <c r="CI82" s="4"/>
      <c r="CJ82" s="4">
        <f t="shared" si="57"/>
        <v>10.489948461253244</v>
      </c>
      <c r="CK82" s="4">
        <f t="shared" si="58"/>
        <v>10.832564102564104</v>
      </c>
      <c r="CL82" s="4">
        <f t="shared" si="59"/>
        <v>10.680834318555005</v>
      </c>
      <c r="CN82" s="38"/>
      <c r="CO82" s="38">
        <v>1936</v>
      </c>
      <c r="CP82" s="49">
        <v>12.124166666666666</v>
      </c>
      <c r="CQ82" s="38"/>
      <c r="CR82" s="38">
        <v>1937</v>
      </c>
      <c r="CS82" s="49">
        <v>12.2125</v>
      </c>
      <c r="CT82" s="38"/>
      <c r="CU82" s="38">
        <v>1947</v>
      </c>
      <c r="CV82" s="49">
        <v>13.055</v>
      </c>
      <c r="CW82" s="38"/>
      <c r="CX82" s="38">
        <v>1977</v>
      </c>
      <c r="CY82" s="49">
        <v>14.375</v>
      </c>
      <c r="DA82" s="8">
        <v>1964</v>
      </c>
      <c r="DB82" s="8">
        <v>16.670000000000002</v>
      </c>
      <c r="DD82" s="8">
        <v>1983</v>
      </c>
      <c r="DE82" s="8">
        <v>16.600000000000001</v>
      </c>
      <c r="DG82" s="8">
        <v>1987</v>
      </c>
      <c r="DH82" s="8">
        <v>14.9</v>
      </c>
      <c r="DJ82" s="8">
        <v>1937</v>
      </c>
      <c r="DK82" s="8">
        <v>12.22</v>
      </c>
      <c r="DM82" s="8">
        <v>1977</v>
      </c>
      <c r="DN82" s="8">
        <v>8.8000000000000007</v>
      </c>
      <c r="DP82" s="8">
        <v>1948</v>
      </c>
      <c r="DQ82" s="8">
        <v>6.89</v>
      </c>
      <c r="DS82" s="8">
        <v>1935</v>
      </c>
      <c r="DT82" s="8">
        <v>6.33</v>
      </c>
      <c r="DV82" s="8">
        <v>1946</v>
      </c>
      <c r="DW82" s="8">
        <v>7.56</v>
      </c>
      <c r="DY82" s="8">
        <v>1943</v>
      </c>
      <c r="DZ82" s="8">
        <v>9.61</v>
      </c>
      <c r="EB82" s="8">
        <v>1985</v>
      </c>
      <c r="EC82" s="8">
        <v>11.4</v>
      </c>
      <c r="EE82" s="8">
        <v>1975</v>
      </c>
      <c r="EF82" s="8">
        <v>13.7</v>
      </c>
      <c r="EH82" s="8">
        <v>1993</v>
      </c>
      <c r="EI82" s="8">
        <v>15.3</v>
      </c>
      <c r="EM82" s="19"/>
    </row>
    <row r="83" spans="1:143">
      <c r="A83" s="1" t="s">
        <v>13</v>
      </c>
      <c r="B83" s="1"/>
      <c r="C83" s="1"/>
      <c r="D83" s="1"/>
      <c r="E83" s="1"/>
      <c r="F83" s="1"/>
      <c r="G83" s="1"/>
      <c r="H83" s="1"/>
      <c r="I83" s="1"/>
      <c r="J83" s="1"/>
      <c r="K83" s="1"/>
      <c r="L83" s="1"/>
      <c r="M83" s="1"/>
      <c r="N83" s="1"/>
      <c r="O83" s="1"/>
      <c r="P83" s="1"/>
      <c r="Q83" s="4">
        <f t="shared" si="60"/>
        <v>9.5806451612903185</v>
      </c>
      <c r="R83" s="4">
        <f t="shared" si="51"/>
        <v>12.945161290322579</v>
      </c>
      <c r="S83" s="4">
        <f t="shared" si="67"/>
        <v>11.583870967741932</v>
      </c>
      <c r="T83" s="4">
        <f t="shared" si="67"/>
        <v>12.132258064516128</v>
      </c>
      <c r="U83" s="4">
        <f t="shared" si="67"/>
        <v>10.332258064516129</v>
      </c>
      <c r="V83" s="4">
        <f t="shared" si="67"/>
        <v>9.1258064516129078</v>
      </c>
      <c r="W83" s="4">
        <f t="shared" si="67"/>
        <v>12.067741935483866</v>
      </c>
      <c r="X83" s="4">
        <f t="shared" si="67"/>
        <v>10.574193548387091</v>
      </c>
      <c r="Y83" s="4">
        <f t="shared" si="67"/>
        <v>11.180645161290332</v>
      </c>
      <c r="Z83" s="4">
        <f t="shared" si="67"/>
        <v>10.287096774193552</v>
      </c>
      <c r="AA83" s="4">
        <f t="shared" si="67"/>
        <v>10.770967741935479</v>
      </c>
      <c r="AB83" s="4">
        <f t="shared" si="67"/>
        <v>10.296774193548389</v>
      </c>
      <c r="AC83" s="4">
        <f t="shared" si="67"/>
        <v>10.545161290322584</v>
      </c>
      <c r="AD83" s="4">
        <f t="shared" si="67"/>
        <v>11.290322580645167</v>
      </c>
      <c r="AE83" s="4">
        <f t="shared" si="67"/>
        <v>11.35161290322581</v>
      </c>
      <c r="AF83" s="4">
        <f t="shared" si="67"/>
        <v>10.732258064516136</v>
      </c>
      <c r="AG83" s="4">
        <f t="shared" si="67"/>
        <v>11.109677419354833</v>
      </c>
      <c r="AH83" s="4">
        <f t="shared" si="67"/>
        <v>10.222580645161294</v>
      </c>
      <c r="AI83" s="4">
        <f t="shared" si="67"/>
        <v>11.109677419354842</v>
      </c>
      <c r="AJ83" s="4">
        <f t="shared" si="67"/>
        <v>10.690322580645166</v>
      </c>
      <c r="AK83" s="4">
        <f t="shared" si="67"/>
        <v>10.080645161290329</v>
      </c>
      <c r="AL83" s="4">
        <f t="shared" si="67"/>
        <v>9.4612903225806466</v>
      </c>
      <c r="AM83" s="4">
        <f t="shared" si="67"/>
        <v>10.325806451612896</v>
      </c>
      <c r="AN83" s="4">
        <f t="shared" si="67"/>
        <v>11.280645161290336</v>
      </c>
      <c r="AO83" s="4">
        <f t="shared" si="67"/>
        <v>10.474193548387085</v>
      </c>
      <c r="AP83" s="4">
        <f t="shared" si="67"/>
        <v>11.022580645161293</v>
      </c>
      <c r="AQ83" s="4">
        <f t="shared" si="67"/>
        <v>10.296774193548387</v>
      </c>
      <c r="AR83" s="4">
        <f t="shared" si="67"/>
        <v>11.022580645161288</v>
      </c>
      <c r="AS83" s="4">
        <f t="shared" si="67"/>
        <v>11.051612903225804</v>
      </c>
      <c r="AT83" s="4">
        <f t="shared" si="67"/>
        <v>9.2064516129032317</v>
      </c>
      <c r="AU83" s="4">
        <f t="shared" si="67"/>
        <v>10.525806451612903</v>
      </c>
      <c r="AV83" s="4">
        <f t="shared" si="67"/>
        <v>11.425806451612907</v>
      </c>
      <c r="AW83" s="4">
        <f t="shared" si="67"/>
        <v>10.380645161290333</v>
      </c>
      <c r="AX83" s="4">
        <f t="shared" si="67"/>
        <v>10.480645161290326</v>
      </c>
      <c r="AY83" s="4">
        <f t="shared" si="67"/>
        <v>9.3645161290322676</v>
      </c>
      <c r="AZ83" s="4">
        <f t="shared" si="67"/>
        <v>11.532258064516126</v>
      </c>
      <c r="BA83" s="4">
        <f t="shared" si="67"/>
        <v>10.867741935483869</v>
      </c>
      <c r="BB83" s="4">
        <f t="shared" si="67"/>
        <v>9.5354838709677505</v>
      </c>
      <c r="BC83" s="4">
        <f t="shared" si="67"/>
        <v>8.7387096774193509</v>
      </c>
      <c r="BD83" s="4">
        <f t="shared" ref="BD83:CA83" si="73">BD46-BD65</f>
        <v>9.6161290322580673</v>
      </c>
      <c r="BE83" s="4">
        <f t="shared" si="73"/>
        <v>9.9483870967741961</v>
      </c>
      <c r="BF83" s="4">
        <f t="shared" si="73"/>
        <v>10.954838709677425</v>
      </c>
      <c r="BG83" s="4">
        <f t="shared" si="73"/>
        <v>11.309677419354841</v>
      </c>
      <c r="BH83" s="4">
        <f t="shared" si="73"/>
        <v>11.809677419354834</v>
      </c>
      <c r="BI83" s="4">
        <f t="shared" si="73"/>
        <v>9.7999999999999989</v>
      </c>
      <c r="BJ83" s="4">
        <f t="shared" si="73"/>
        <v>9.0806451612903203</v>
      </c>
      <c r="BK83" s="4">
        <f t="shared" si="73"/>
        <v>10.335483870967739</v>
      </c>
      <c r="BL83" s="4">
        <f t="shared" si="73"/>
        <v>11.30967741935484</v>
      </c>
      <c r="BM83" s="4">
        <f t="shared" si="73"/>
        <v>9.7064516129032192</v>
      </c>
      <c r="BN83" s="4">
        <f t="shared" si="73"/>
        <v>10.652064516129041</v>
      </c>
      <c r="BO83" s="4">
        <f t="shared" si="73"/>
        <v>10.819645161290323</v>
      </c>
      <c r="BP83" s="4">
        <f t="shared" si="73"/>
        <v>9.4147096774193511</v>
      </c>
      <c r="BQ83" s="4">
        <f t="shared" si="73"/>
        <v>10.000290322580643</v>
      </c>
      <c r="BR83" s="4">
        <f t="shared" si="73"/>
        <v>10.459806451612909</v>
      </c>
      <c r="BS83" s="4">
        <f t="shared" si="73"/>
        <v>8.8258064516129071</v>
      </c>
      <c r="BT83" s="4">
        <f t="shared" si="73"/>
        <v>9.440709677419358</v>
      </c>
      <c r="BU83" s="4">
        <f t="shared" si="73"/>
        <v>11.491225806451611</v>
      </c>
      <c r="BV83" s="4">
        <f t="shared" si="73"/>
        <v>10.73241935483871</v>
      </c>
      <c r="BW83" s="4">
        <f t="shared" si="73"/>
        <v>10.11241935483871</v>
      </c>
      <c r="BX83" s="4">
        <f t="shared" si="73"/>
        <v>10.388290322580644</v>
      </c>
      <c r="BY83" s="4">
        <f t="shared" si="73"/>
        <v>9.2105483870967735</v>
      </c>
      <c r="BZ83" s="4">
        <f t="shared" si="73"/>
        <v>10.397677419354839</v>
      </c>
      <c r="CA83" s="4">
        <f t="shared" si="73"/>
        <v>10.735999999999997</v>
      </c>
      <c r="CB83" s="4">
        <f t="shared" ref="CB83:CH83" si="74">CB46-CB65</f>
        <v>9.625483870967745</v>
      </c>
      <c r="CC83" s="4">
        <f t="shared" si="74"/>
        <v>7.8181612903225819</v>
      </c>
      <c r="CD83" s="4">
        <f t="shared" si="74"/>
        <v>11.3</v>
      </c>
      <c r="CE83" s="4">
        <f t="shared" si="74"/>
        <v>10.4</v>
      </c>
      <c r="CF83" s="4">
        <f t="shared" si="74"/>
        <v>9.8999999999999986</v>
      </c>
      <c r="CG83" s="4">
        <f t="shared" si="74"/>
        <v>10.700000000000001</v>
      </c>
      <c r="CH83" s="4">
        <f t="shared" si="74"/>
        <v>10.1</v>
      </c>
      <c r="CI83" s="4"/>
      <c r="CJ83" s="4">
        <f t="shared" si="57"/>
        <v>10.206329864724244</v>
      </c>
      <c r="CK83" s="4">
        <f t="shared" si="58"/>
        <v>10.64110835401158</v>
      </c>
      <c r="CL83" s="4">
        <f t="shared" si="59"/>
        <v>10.448563594470047</v>
      </c>
      <c r="CN83" s="38"/>
      <c r="CO83" s="38">
        <v>1951</v>
      </c>
      <c r="CP83" s="49">
        <v>12.123333333333335</v>
      </c>
      <c r="CQ83" s="38"/>
      <c r="CR83" s="38">
        <v>1993</v>
      </c>
      <c r="CS83" s="49">
        <v>12.116666666666669</v>
      </c>
      <c r="CT83" s="38"/>
      <c r="CU83" s="38">
        <v>1949</v>
      </c>
      <c r="CV83" s="49">
        <v>13.020000000000001</v>
      </c>
      <c r="CW83" s="38"/>
      <c r="CX83" s="38">
        <v>1952</v>
      </c>
      <c r="CY83" s="49">
        <v>14.26375</v>
      </c>
      <c r="DA83" s="8">
        <v>2000</v>
      </c>
      <c r="DB83" s="8">
        <v>16.5</v>
      </c>
      <c r="DD83" s="8">
        <v>1972</v>
      </c>
      <c r="DE83" s="8">
        <v>16.5</v>
      </c>
      <c r="DG83" s="8">
        <v>1994</v>
      </c>
      <c r="DH83" s="8">
        <v>14.9</v>
      </c>
      <c r="DJ83" s="8">
        <v>1958</v>
      </c>
      <c r="DK83" s="8">
        <v>12.17</v>
      </c>
      <c r="DM83" s="8">
        <v>1966</v>
      </c>
      <c r="DN83" s="8">
        <v>8.7799999999999994</v>
      </c>
      <c r="DP83" s="8">
        <v>1932</v>
      </c>
      <c r="DQ83" s="8">
        <v>6.61</v>
      </c>
      <c r="DS83" s="8">
        <v>1952</v>
      </c>
      <c r="DT83" s="8">
        <v>6.17</v>
      </c>
      <c r="DV83" s="8">
        <v>1951</v>
      </c>
      <c r="DW83" s="8">
        <v>7.5</v>
      </c>
      <c r="DY83" s="8">
        <v>1944</v>
      </c>
      <c r="DZ83" s="8">
        <v>9.56</v>
      </c>
      <c r="EB83" s="8">
        <v>1992</v>
      </c>
      <c r="EC83" s="8">
        <v>11.4</v>
      </c>
      <c r="EE83" s="8">
        <v>1949</v>
      </c>
      <c r="EF83" s="8">
        <v>13.67</v>
      </c>
      <c r="EH83" s="8">
        <v>1957</v>
      </c>
      <c r="EI83" s="8">
        <v>15.11</v>
      </c>
      <c r="EM83" s="19"/>
    </row>
    <row r="84" spans="1:143">
      <c r="A84" s="1" t="s">
        <v>15</v>
      </c>
      <c r="B84" s="1"/>
      <c r="C84" s="1"/>
      <c r="D84" s="1"/>
      <c r="E84" s="1"/>
      <c r="F84" s="1"/>
      <c r="G84" s="1"/>
      <c r="H84" s="1"/>
      <c r="I84" s="1"/>
      <c r="J84" s="1"/>
      <c r="K84" s="1"/>
      <c r="L84" s="1"/>
      <c r="M84" s="1"/>
      <c r="N84" s="1"/>
      <c r="O84" s="1"/>
      <c r="P84" s="1"/>
      <c r="Q84" s="4">
        <f t="shared" ref="Q84:BC84" si="75">AVERAGE(Q72:Q83)</f>
        <v>10.676494623655914</v>
      </c>
      <c r="R84" s="4">
        <f t="shared" si="75"/>
        <v>10.781287232727722</v>
      </c>
      <c r="S84" s="4">
        <f t="shared" si="75"/>
        <v>10.937720814132105</v>
      </c>
      <c r="T84" s="4">
        <f t="shared" si="75"/>
        <v>11.289184587813621</v>
      </c>
      <c r="U84" s="4">
        <f t="shared" si="75"/>
        <v>11.066929083461341</v>
      </c>
      <c r="V84" s="4">
        <f t="shared" si="75"/>
        <v>10.8055778024966</v>
      </c>
      <c r="W84" s="4">
        <f t="shared" si="75"/>
        <v>10.7204691500256</v>
      </c>
      <c r="X84" s="4">
        <f t="shared" si="75"/>
        <v>11.436751792114693</v>
      </c>
      <c r="Y84" s="4">
        <f t="shared" si="75"/>
        <v>11.085190732206861</v>
      </c>
      <c r="Z84" s="4">
        <f t="shared" si="75"/>
        <v>10.443862934124336</v>
      </c>
      <c r="AA84" s="4">
        <f t="shared" si="75"/>
        <v>11.138579109062979</v>
      </c>
      <c r="AB84" s="4">
        <f t="shared" si="75"/>
        <v>11.402251024065542</v>
      </c>
      <c r="AC84" s="4">
        <f t="shared" si="75"/>
        <v>11.210168330773172</v>
      </c>
      <c r="AD84" s="4">
        <f t="shared" si="75"/>
        <v>10.373434989494502</v>
      </c>
      <c r="AE84" s="4">
        <f t="shared" si="75"/>
        <v>11.083948412698414</v>
      </c>
      <c r="AF84" s="4">
        <f t="shared" si="75"/>
        <v>10.45092037890425</v>
      </c>
      <c r="AG84" s="4">
        <f t="shared" si="75"/>
        <v>10.822302227342552</v>
      </c>
      <c r="AH84" s="4">
        <f t="shared" si="75"/>
        <v>10.873753553330863</v>
      </c>
      <c r="AI84" s="4">
        <f t="shared" si="75"/>
        <v>10.860316820276497</v>
      </c>
      <c r="AJ84" s="4">
        <f t="shared" si="75"/>
        <v>10.641300563236049</v>
      </c>
      <c r="AK84" s="4">
        <f t="shared" si="75"/>
        <v>10.71329365079365</v>
      </c>
      <c r="AL84" s="4">
        <f t="shared" si="75"/>
        <v>10.498143925349154</v>
      </c>
      <c r="AM84" s="4">
        <f t="shared" si="75"/>
        <v>11.184260112647209</v>
      </c>
      <c r="AN84" s="4">
        <f t="shared" si="75"/>
        <v>10.630210573476704</v>
      </c>
      <c r="AO84" s="4">
        <f t="shared" si="75"/>
        <v>10.704854809169326</v>
      </c>
      <c r="AP84" s="4">
        <f t="shared" si="75"/>
        <v>10.933519342479299</v>
      </c>
      <c r="AQ84" s="4">
        <f t="shared" si="75"/>
        <v>10.808675115207373</v>
      </c>
      <c r="AR84" s="4">
        <f t="shared" si="75"/>
        <v>9.9410355862775219</v>
      </c>
      <c r="AS84" s="4">
        <f t="shared" si="75"/>
        <v>10.607543522785457</v>
      </c>
      <c r="AT84" s="4">
        <f t="shared" si="75"/>
        <v>10.251303608948215</v>
      </c>
      <c r="AU84" s="4">
        <f t="shared" si="75"/>
        <v>10.662662570404505</v>
      </c>
      <c r="AV84" s="4">
        <f t="shared" si="75"/>
        <v>10.659345238095236</v>
      </c>
      <c r="AW84" s="4">
        <f t="shared" si="75"/>
        <v>10.246647465437789</v>
      </c>
      <c r="AX84" s="4">
        <f t="shared" si="75"/>
        <v>10.742696205660613</v>
      </c>
      <c r="AY84" s="4">
        <f t="shared" si="75"/>
        <v>10.713995775729648</v>
      </c>
      <c r="AZ84" s="4">
        <f t="shared" si="75"/>
        <v>11.549004118332538</v>
      </c>
      <c r="BA84" s="4">
        <f t="shared" si="75"/>
        <v>11.234600614439325</v>
      </c>
      <c r="BB84" s="4">
        <f t="shared" si="75"/>
        <v>11.261768631813124</v>
      </c>
      <c r="BC84" s="4">
        <f t="shared" si="75"/>
        <v>10.860158090117769</v>
      </c>
      <c r="BD84" s="4">
        <f t="shared" ref="BD84:CA84" si="76">AVERAGE(BD72:BD83)</f>
        <v>10.275024227757472</v>
      </c>
      <c r="BE84" s="4">
        <f t="shared" si="76"/>
        <v>10.578894009216588</v>
      </c>
      <c r="BF84" s="4">
        <f t="shared" si="76"/>
        <v>11.020368619453713</v>
      </c>
      <c r="BG84" s="4">
        <f t="shared" si="76"/>
        <v>10.642228622631848</v>
      </c>
      <c r="BH84" s="4">
        <f t="shared" si="76"/>
        <v>11.146550819252433</v>
      </c>
      <c r="BI84" s="4">
        <f t="shared" si="76"/>
        <v>11.106574500768049</v>
      </c>
      <c r="BJ84" s="4">
        <f t="shared" si="76"/>
        <v>10.303337659127425</v>
      </c>
      <c r="BK84" s="4">
        <f t="shared" si="76"/>
        <v>10.700883256528419</v>
      </c>
      <c r="BL84" s="4">
        <f t="shared" si="76"/>
        <v>10.881071649275212</v>
      </c>
      <c r="BM84" s="4">
        <f t="shared" si="76"/>
        <v>9.7220097286226306</v>
      </c>
      <c r="BN84" s="4">
        <f t="shared" si="76"/>
        <v>10.33909869917192</v>
      </c>
      <c r="BO84" s="4">
        <f t="shared" si="76"/>
        <v>10.527181874039938</v>
      </c>
      <c r="BP84" s="4">
        <f t="shared" si="76"/>
        <v>9.9467990271377378</v>
      </c>
      <c r="BQ84" s="4">
        <f t="shared" si="76"/>
        <v>10.194604211469533</v>
      </c>
      <c r="BR84" s="4">
        <f t="shared" si="76"/>
        <v>10.244608809170684</v>
      </c>
      <c r="BS84" s="4">
        <f t="shared" si="76"/>
        <v>10.756097452636967</v>
      </c>
      <c r="BT84" s="4">
        <f t="shared" si="76"/>
        <v>10.636679237071172</v>
      </c>
      <c r="BU84" s="4">
        <f t="shared" si="76"/>
        <v>10.773643766001024</v>
      </c>
      <c r="BV84" s="4">
        <f t="shared" si="76"/>
        <v>10.231211370658757</v>
      </c>
      <c r="BW84" s="4">
        <f t="shared" si="76"/>
        <v>10.484499551971327</v>
      </c>
      <c r="BX84" s="4">
        <f t="shared" si="76"/>
        <v>10.631051254480285</v>
      </c>
      <c r="BY84" s="4">
        <f t="shared" si="76"/>
        <v>10.521922337429595</v>
      </c>
      <c r="BZ84" s="4">
        <f t="shared" si="76"/>
        <v>10.738464494500063</v>
      </c>
      <c r="CA84" s="4">
        <f t="shared" si="76"/>
        <v>11.001266621863797</v>
      </c>
      <c r="CB84" s="4">
        <f t="shared" ref="CB84:CH84" si="77">AVERAGE(CB72:CB83)</f>
        <v>10.38702997951869</v>
      </c>
      <c r="CC84" s="4">
        <f t="shared" si="77"/>
        <v>10.335363684075782</v>
      </c>
      <c r="CD84" s="4">
        <f t="shared" si="77"/>
        <v>10.651577703621307</v>
      </c>
      <c r="CE84" s="4">
        <f t="shared" si="77"/>
        <v>10.391666666666667</v>
      </c>
      <c r="CF84" s="4">
        <f t="shared" si="77"/>
        <v>10.516666666666666</v>
      </c>
      <c r="CG84" s="4">
        <f t="shared" si="77"/>
        <v>10.965833333333331</v>
      </c>
      <c r="CH84" s="4">
        <f t="shared" si="77"/>
        <v>10.366666666666667</v>
      </c>
      <c r="CI84" s="4"/>
      <c r="CJ84" s="4">
        <f>AVERAGE(CJ72:CJ83)</f>
        <v>10.548996016154378</v>
      </c>
      <c r="CK84" s="4">
        <f>AVERAGE(CK72:CK83)</f>
        <v>10.831173262182283</v>
      </c>
      <c r="CL84" s="4">
        <f>AVERAGE(CL72:CL83)</f>
        <v>10.705561311763274</v>
      </c>
      <c r="CN84" s="38"/>
      <c r="CO84" s="38">
        <v>1940</v>
      </c>
      <c r="CP84" s="49">
        <v>12.097499999999997</v>
      </c>
      <c r="CQ84" s="38"/>
      <c r="CR84" s="38">
        <v>1976</v>
      </c>
      <c r="CS84" s="49">
        <v>12.116666666666667</v>
      </c>
      <c r="CT84" s="38"/>
      <c r="CU84" s="38">
        <v>1943</v>
      </c>
      <c r="CV84" s="49">
        <v>12.991666666666667</v>
      </c>
      <c r="CW84" s="38"/>
      <c r="CX84" s="38">
        <v>1953</v>
      </c>
      <c r="CY84" s="49">
        <v>14.22125</v>
      </c>
      <c r="DA84" s="8">
        <v>1939</v>
      </c>
      <c r="DB84" s="8">
        <v>16.440000000000001</v>
      </c>
      <c r="DD84" s="8">
        <v>1992</v>
      </c>
      <c r="DE84" s="8">
        <v>16.5</v>
      </c>
      <c r="DG84" s="8">
        <v>1996</v>
      </c>
      <c r="DH84" s="8">
        <v>14.8</v>
      </c>
      <c r="DJ84" s="8">
        <v>1963</v>
      </c>
      <c r="DK84" s="8">
        <v>12.17</v>
      </c>
      <c r="DM84" s="8">
        <v>1936</v>
      </c>
      <c r="DN84" s="8">
        <v>8.7200000000000006</v>
      </c>
      <c r="DP84" s="8">
        <v>1991</v>
      </c>
      <c r="DQ84" s="8">
        <v>6.6</v>
      </c>
      <c r="DS84" s="8">
        <v>1934</v>
      </c>
      <c r="DT84" s="8">
        <v>6.17</v>
      </c>
      <c r="DV84" s="8">
        <v>1950</v>
      </c>
      <c r="DW84" s="8">
        <v>7.44</v>
      </c>
      <c r="DY84" s="8">
        <v>1990</v>
      </c>
      <c r="DZ84" s="8">
        <v>9.5</v>
      </c>
      <c r="EB84" s="8">
        <v>2009</v>
      </c>
      <c r="EC84" s="8">
        <v>11.4</v>
      </c>
      <c r="EE84" s="8">
        <v>1948</v>
      </c>
      <c r="EF84" s="8">
        <v>13.5</v>
      </c>
      <c r="EH84" s="8">
        <v>1968</v>
      </c>
      <c r="EI84" s="8">
        <v>15.06</v>
      </c>
      <c r="EM84" s="19"/>
    </row>
    <row r="85" spans="1:143">
      <c r="AA85" s="17"/>
      <c r="CK85" s="4"/>
      <c r="CN85" s="38"/>
      <c r="CO85" s="38">
        <v>1992</v>
      </c>
      <c r="CP85" s="49">
        <v>12.066666666666668</v>
      </c>
      <c r="CQ85" s="38"/>
      <c r="CR85" s="38">
        <v>1951</v>
      </c>
      <c r="CS85" s="49">
        <v>11.934166666666664</v>
      </c>
      <c r="CT85" s="38"/>
      <c r="CU85" s="38">
        <v>1953</v>
      </c>
      <c r="CV85" s="49">
        <v>12.924999999999999</v>
      </c>
      <c r="CW85" s="38"/>
      <c r="CX85" s="38">
        <v>1945</v>
      </c>
      <c r="CY85" s="49">
        <v>14.126250000000001</v>
      </c>
      <c r="DA85" s="8">
        <v>1952</v>
      </c>
      <c r="DB85" s="8">
        <v>16.39</v>
      </c>
      <c r="DD85" s="8">
        <v>1951</v>
      </c>
      <c r="DE85" s="8">
        <v>16.329999999999998</v>
      </c>
      <c r="DG85" s="8">
        <v>1944</v>
      </c>
      <c r="DH85" s="8">
        <v>14.67</v>
      </c>
      <c r="DJ85" s="8">
        <v>1941</v>
      </c>
      <c r="DK85" s="8">
        <v>12</v>
      </c>
      <c r="DM85" s="8">
        <v>2009</v>
      </c>
      <c r="DN85" s="8">
        <v>8.6999999999999993</v>
      </c>
      <c r="DP85" s="8">
        <v>1944</v>
      </c>
      <c r="DQ85" s="8">
        <v>6.28</v>
      </c>
      <c r="DS85" s="8">
        <v>1965</v>
      </c>
      <c r="DT85" s="8">
        <v>6.11</v>
      </c>
      <c r="DV85" s="8">
        <v>1960</v>
      </c>
      <c r="DW85" s="8">
        <v>7.44</v>
      </c>
      <c r="DY85" s="8">
        <v>1976</v>
      </c>
      <c r="DZ85" s="8">
        <v>9.4</v>
      </c>
      <c r="EB85" s="8">
        <v>1959</v>
      </c>
      <c r="EC85" s="8">
        <v>11.39</v>
      </c>
      <c r="EE85" s="8">
        <v>1991</v>
      </c>
      <c r="EF85" s="8">
        <v>13.5</v>
      </c>
      <c r="EH85" s="8">
        <v>1999</v>
      </c>
      <c r="EI85" s="8">
        <v>14.8</v>
      </c>
      <c r="EM85" s="19"/>
    </row>
    <row r="86" spans="1:143">
      <c r="A86" s="1" t="s">
        <v>184</v>
      </c>
      <c r="AA86" s="17"/>
      <c r="CJ86" s="18" t="s">
        <v>194</v>
      </c>
      <c r="CK86" s="18" t="s">
        <v>194</v>
      </c>
      <c r="CL86" s="18" t="s">
        <v>194</v>
      </c>
      <c r="CN86" s="38"/>
      <c r="CO86" s="38">
        <v>1993</v>
      </c>
      <c r="CP86" s="49">
        <v>12.033333333333337</v>
      </c>
      <c r="CQ86" s="38"/>
      <c r="CR86" s="38">
        <v>1946</v>
      </c>
      <c r="CS86" s="49">
        <v>11.899999999999999</v>
      </c>
      <c r="CT86" s="38"/>
      <c r="CU86" s="38">
        <v>1937</v>
      </c>
      <c r="CV86" s="49">
        <v>12.898333333333333</v>
      </c>
      <c r="CW86" s="38"/>
      <c r="CX86" s="38">
        <v>1946</v>
      </c>
      <c r="CY86" s="49">
        <v>14.05625</v>
      </c>
      <c r="DA86" s="8">
        <v>1951</v>
      </c>
      <c r="DB86" s="8">
        <v>16.329999999999998</v>
      </c>
      <c r="DD86" s="8">
        <v>1953</v>
      </c>
      <c r="DE86" s="8">
        <v>16.329999999999998</v>
      </c>
      <c r="DG86" s="8">
        <v>1960</v>
      </c>
      <c r="DH86" s="8">
        <v>14.67</v>
      </c>
      <c r="DJ86" s="8">
        <v>1982</v>
      </c>
      <c r="DK86" s="8">
        <v>11.7</v>
      </c>
      <c r="DM86" s="8">
        <v>1940</v>
      </c>
      <c r="DN86" s="8">
        <v>8.61</v>
      </c>
      <c r="DP86" s="8">
        <v>1937</v>
      </c>
      <c r="DQ86" s="8">
        <v>6.17</v>
      </c>
      <c r="DS86" s="8">
        <v>1969</v>
      </c>
      <c r="DT86" s="8">
        <v>6</v>
      </c>
      <c r="DV86" s="8">
        <v>1963</v>
      </c>
      <c r="DW86" s="8">
        <v>7.39</v>
      </c>
      <c r="DY86" s="8">
        <v>1993</v>
      </c>
      <c r="DZ86" s="8">
        <v>9.4</v>
      </c>
      <c r="EB86" s="8">
        <v>1939</v>
      </c>
      <c r="EC86" s="8">
        <v>11.22</v>
      </c>
      <c r="EE86" s="8">
        <v>1996</v>
      </c>
      <c r="EF86" s="8">
        <v>13.5</v>
      </c>
      <c r="EH86" s="8">
        <v>1944</v>
      </c>
      <c r="EI86" s="8">
        <v>14.78</v>
      </c>
      <c r="EM86" s="19"/>
    </row>
    <row r="87" spans="1:143">
      <c r="AA87" s="17"/>
      <c r="CJ87" s="18" t="s">
        <v>187</v>
      </c>
      <c r="CK87" s="18" t="s">
        <v>187</v>
      </c>
      <c r="CL87" s="18" t="s">
        <v>187</v>
      </c>
      <c r="CM87" s="18" t="s">
        <v>187</v>
      </c>
      <c r="CN87" s="38"/>
      <c r="CO87" s="38">
        <v>1946</v>
      </c>
      <c r="CP87" s="49">
        <v>11.994999999999999</v>
      </c>
      <c r="CQ87" s="38"/>
      <c r="CR87" s="38">
        <v>1944</v>
      </c>
      <c r="CS87" s="49">
        <v>11.815833333333332</v>
      </c>
      <c r="CT87" s="38"/>
      <c r="CU87" s="38">
        <v>1944</v>
      </c>
      <c r="CV87" s="49">
        <v>12.898333333333333</v>
      </c>
      <c r="CW87" s="38"/>
      <c r="CX87" s="38">
        <v>1949</v>
      </c>
      <c r="CY87" s="49">
        <v>14.04125</v>
      </c>
      <c r="DA87" s="8">
        <v>1947</v>
      </c>
      <c r="DB87" s="8">
        <v>16.22</v>
      </c>
      <c r="DD87" s="8">
        <v>1947</v>
      </c>
      <c r="DE87" s="8">
        <v>16.22</v>
      </c>
      <c r="DG87" s="8">
        <v>1974</v>
      </c>
      <c r="DH87" s="8">
        <v>14.4</v>
      </c>
      <c r="DJ87" s="8">
        <v>1993</v>
      </c>
      <c r="DK87" s="8">
        <v>11.7</v>
      </c>
      <c r="DM87" s="8">
        <v>1951</v>
      </c>
      <c r="DN87" s="8">
        <v>8.61</v>
      </c>
      <c r="DP87" s="8">
        <v>1933</v>
      </c>
      <c r="DQ87" s="8">
        <v>6.06</v>
      </c>
      <c r="DS87" s="8">
        <v>1937</v>
      </c>
      <c r="DT87" s="8">
        <v>6</v>
      </c>
      <c r="DV87" s="8">
        <v>1981</v>
      </c>
      <c r="DW87" s="8">
        <v>7.2</v>
      </c>
      <c r="DY87" s="8">
        <v>1997</v>
      </c>
      <c r="DZ87" s="8">
        <v>9.4</v>
      </c>
      <c r="EB87" s="8">
        <v>1937</v>
      </c>
      <c r="EC87" s="8">
        <v>11.11</v>
      </c>
      <c r="EE87" s="8">
        <v>1940</v>
      </c>
      <c r="EF87" s="8">
        <v>13.11</v>
      </c>
      <c r="EH87" s="8">
        <v>1992</v>
      </c>
      <c r="EI87" s="8">
        <v>14.7</v>
      </c>
      <c r="EM87" s="19"/>
    </row>
    <row r="88" spans="1:143">
      <c r="B88" s="5">
        <v>1932</v>
      </c>
      <c r="C88" s="5">
        <v>1933</v>
      </c>
      <c r="D88" s="5">
        <v>1934</v>
      </c>
      <c r="E88" s="5">
        <v>1935</v>
      </c>
      <c r="F88" s="5">
        <v>1936</v>
      </c>
      <c r="G88" s="5">
        <v>1937</v>
      </c>
      <c r="H88" s="5">
        <v>1938</v>
      </c>
      <c r="I88" s="5">
        <v>1939</v>
      </c>
      <c r="J88" s="5">
        <v>1940</v>
      </c>
      <c r="K88" s="5">
        <v>1941</v>
      </c>
      <c r="L88" s="5">
        <v>1942</v>
      </c>
      <c r="M88" s="5">
        <v>1943</v>
      </c>
      <c r="N88" s="5">
        <v>1944</v>
      </c>
      <c r="O88" s="5">
        <v>1945</v>
      </c>
      <c r="P88" s="5">
        <v>1946</v>
      </c>
      <c r="Q88" s="5">
        <v>1947</v>
      </c>
      <c r="R88" s="5">
        <v>1948</v>
      </c>
      <c r="S88" s="5">
        <v>1949</v>
      </c>
      <c r="T88" s="5">
        <v>1950</v>
      </c>
      <c r="U88" s="5">
        <v>1951</v>
      </c>
      <c r="V88" s="5">
        <v>1952</v>
      </c>
      <c r="W88" s="5">
        <v>1953</v>
      </c>
      <c r="X88" s="5">
        <v>1954</v>
      </c>
      <c r="Y88" s="5">
        <v>1955</v>
      </c>
      <c r="Z88" s="5">
        <v>1956</v>
      </c>
      <c r="AA88" s="5">
        <v>1957</v>
      </c>
      <c r="AB88" s="5">
        <v>1958</v>
      </c>
      <c r="AC88" s="5">
        <v>1959</v>
      </c>
      <c r="AD88" s="5">
        <v>1960</v>
      </c>
      <c r="AE88" s="5">
        <v>1961</v>
      </c>
      <c r="AF88" s="5">
        <v>1962</v>
      </c>
      <c r="AG88" s="5">
        <v>1963</v>
      </c>
      <c r="AH88" s="5">
        <v>1964</v>
      </c>
      <c r="AI88" s="5">
        <v>1965</v>
      </c>
      <c r="AJ88" s="5">
        <v>1966</v>
      </c>
      <c r="AK88" s="5">
        <v>1967</v>
      </c>
      <c r="AL88" s="5">
        <v>1968</v>
      </c>
      <c r="AM88" s="5">
        <v>1969</v>
      </c>
      <c r="AN88" s="5">
        <v>1970</v>
      </c>
      <c r="AO88" s="5">
        <v>1971</v>
      </c>
      <c r="AP88" s="5">
        <v>1972</v>
      </c>
      <c r="AQ88" s="5">
        <v>1973</v>
      </c>
      <c r="AR88" s="5">
        <v>1974</v>
      </c>
      <c r="AS88" s="5">
        <v>1975</v>
      </c>
      <c r="AT88" s="5">
        <v>1976</v>
      </c>
      <c r="AU88" s="5">
        <v>1977</v>
      </c>
      <c r="AV88" s="5">
        <v>1978</v>
      </c>
      <c r="AW88" s="5">
        <v>1979</v>
      </c>
      <c r="AX88" s="5">
        <v>1980</v>
      </c>
      <c r="AY88" s="5">
        <v>1981</v>
      </c>
      <c r="AZ88" s="5">
        <v>1982</v>
      </c>
      <c r="BA88" s="5">
        <v>1983</v>
      </c>
      <c r="BB88" s="5">
        <v>1984</v>
      </c>
      <c r="BC88" s="5">
        <v>1985</v>
      </c>
      <c r="BD88" s="5">
        <v>1986</v>
      </c>
      <c r="BE88" s="5">
        <v>1987</v>
      </c>
      <c r="BF88" s="5">
        <v>1988</v>
      </c>
      <c r="BG88" s="5">
        <v>1989</v>
      </c>
      <c r="BH88" s="5">
        <v>1990</v>
      </c>
      <c r="BI88" s="5">
        <v>1991</v>
      </c>
      <c r="BJ88" s="5">
        <v>1992</v>
      </c>
      <c r="BK88" s="5">
        <v>1993</v>
      </c>
      <c r="BL88" s="5">
        <v>1994</v>
      </c>
      <c r="BM88" s="5">
        <v>1995</v>
      </c>
      <c r="BN88" s="5">
        <v>1996</v>
      </c>
      <c r="BO88" s="5">
        <v>1997</v>
      </c>
      <c r="BP88" s="5">
        <v>1998</v>
      </c>
      <c r="BQ88" s="5">
        <v>1999</v>
      </c>
      <c r="BR88" s="1">
        <v>2000</v>
      </c>
      <c r="BS88" s="1">
        <v>2001</v>
      </c>
      <c r="BT88" s="1">
        <v>2002</v>
      </c>
      <c r="BU88" s="5">
        <v>2003</v>
      </c>
      <c r="BV88" s="5">
        <v>2004</v>
      </c>
      <c r="BW88" s="5">
        <v>2005</v>
      </c>
      <c r="BX88" s="5">
        <v>2006</v>
      </c>
      <c r="BY88" s="5">
        <v>2007</v>
      </c>
      <c r="BZ88" s="5">
        <v>2008</v>
      </c>
      <c r="CA88" s="5">
        <v>2009</v>
      </c>
      <c r="CB88" s="5">
        <v>2010</v>
      </c>
      <c r="CC88" s="5">
        <v>2011</v>
      </c>
      <c r="CD88" s="5">
        <v>2012</v>
      </c>
      <c r="CE88" s="5">
        <v>2013</v>
      </c>
      <c r="CF88" s="5">
        <v>2014</v>
      </c>
      <c r="CG88" s="5">
        <v>2015</v>
      </c>
      <c r="CH88" s="5">
        <v>2016</v>
      </c>
      <c r="CI88" s="5">
        <v>2017</v>
      </c>
      <c r="CJ88" s="18" t="s">
        <v>188</v>
      </c>
      <c r="CK88" s="18" t="s">
        <v>89</v>
      </c>
      <c r="CL88" s="18" t="s">
        <v>191</v>
      </c>
      <c r="CM88" s="18" t="s">
        <v>191</v>
      </c>
      <c r="CN88" s="38"/>
      <c r="CO88" s="38">
        <v>1944</v>
      </c>
      <c r="CP88" s="49">
        <v>11.754166666666665</v>
      </c>
      <c r="CR88" s="38">
        <v>1943</v>
      </c>
      <c r="CS88" s="49">
        <v>11.800833333333335</v>
      </c>
      <c r="CU88" s="38">
        <v>1945</v>
      </c>
      <c r="CV88" s="49">
        <v>12.731666666666667</v>
      </c>
      <c r="CX88" s="38">
        <v>1992</v>
      </c>
      <c r="CY88" s="49">
        <v>14.025</v>
      </c>
      <c r="DA88" s="8">
        <v>1984</v>
      </c>
      <c r="DB88" s="8">
        <v>16</v>
      </c>
      <c r="DD88" s="8">
        <v>2002</v>
      </c>
      <c r="DE88" s="8">
        <v>16.100000000000001</v>
      </c>
      <c r="DG88" s="8">
        <v>1949</v>
      </c>
      <c r="DH88" s="8">
        <v>14.22</v>
      </c>
      <c r="DJ88" s="8">
        <v>1949</v>
      </c>
      <c r="DK88" s="8">
        <v>11.67</v>
      </c>
      <c r="DM88" s="8">
        <v>1945</v>
      </c>
      <c r="DN88" s="8">
        <v>8.44</v>
      </c>
      <c r="DP88" s="8">
        <v>1969</v>
      </c>
      <c r="DQ88" s="8">
        <v>6.06</v>
      </c>
      <c r="DS88" s="8">
        <v>1938</v>
      </c>
      <c r="DT88" s="8">
        <v>5.78</v>
      </c>
      <c r="DV88" s="8">
        <v>1986</v>
      </c>
      <c r="DW88" s="8">
        <v>7.2</v>
      </c>
      <c r="DY88" s="8">
        <v>1954</v>
      </c>
      <c r="DZ88" s="8">
        <v>9.39</v>
      </c>
      <c r="EB88" s="8">
        <v>1943</v>
      </c>
      <c r="EC88" s="8">
        <v>11</v>
      </c>
      <c r="EE88" s="8">
        <v>1976</v>
      </c>
      <c r="EF88" s="8">
        <v>12.6</v>
      </c>
      <c r="EH88" s="8">
        <v>2004</v>
      </c>
      <c r="EI88" s="8">
        <v>14.7</v>
      </c>
      <c r="EM88" s="19"/>
    </row>
    <row r="89" spans="1:143">
      <c r="A89" s="1" t="s">
        <v>2</v>
      </c>
      <c r="Q89" s="29"/>
      <c r="R89" s="29">
        <v>29.7</v>
      </c>
      <c r="S89" s="29">
        <v>31.7</v>
      </c>
      <c r="T89" s="29">
        <v>30.4</v>
      </c>
      <c r="U89" s="29">
        <v>28.9</v>
      </c>
      <c r="V89" s="29">
        <v>31.3</v>
      </c>
      <c r="W89" s="29">
        <v>26.1</v>
      </c>
      <c r="X89" s="29">
        <v>27.5</v>
      </c>
      <c r="Y89" s="29">
        <v>30</v>
      </c>
      <c r="Z89" s="29">
        <v>32.799999999999997</v>
      </c>
      <c r="AA89" s="30">
        <v>31.4</v>
      </c>
      <c r="AB89" s="29">
        <v>31.2</v>
      </c>
      <c r="AC89" s="29">
        <v>31.2</v>
      </c>
      <c r="AD89" s="29">
        <v>34.799999999999997</v>
      </c>
      <c r="AE89" s="29">
        <v>32.4</v>
      </c>
      <c r="AF89" s="29">
        <v>29.9</v>
      </c>
      <c r="AG89" s="29">
        <v>29.5</v>
      </c>
      <c r="AH89" s="29">
        <v>28.8</v>
      </c>
      <c r="AI89" s="29">
        <v>28.9</v>
      </c>
      <c r="AJ89" s="29">
        <v>27.7</v>
      </c>
      <c r="AK89" s="29">
        <v>28.2</v>
      </c>
      <c r="AL89" s="29">
        <v>31.7</v>
      </c>
      <c r="AM89" s="29">
        <v>31.6</v>
      </c>
      <c r="AN89" s="29">
        <v>32.6</v>
      </c>
      <c r="AO89" s="29">
        <v>30.1</v>
      </c>
      <c r="AP89" s="29">
        <v>28.4</v>
      </c>
      <c r="AQ89" s="29">
        <v>33.700000000000003</v>
      </c>
      <c r="AR89" s="29">
        <v>30</v>
      </c>
      <c r="AS89" s="29">
        <v>32.6</v>
      </c>
      <c r="AT89" s="29">
        <v>33.6</v>
      </c>
      <c r="AU89" s="29">
        <v>29.8</v>
      </c>
      <c r="AV89" s="29">
        <v>32.9</v>
      </c>
      <c r="AW89" s="29">
        <v>36</v>
      </c>
      <c r="AX89" s="29">
        <v>30.2</v>
      </c>
      <c r="AY89" s="29">
        <v>33.4</v>
      </c>
      <c r="AZ89" s="29">
        <v>34.299999999999997</v>
      </c>
      <c r="BA89" s="29">
        <v>31.7</v>
      </c>
      <c r="BB89" s="29">
        <v>26</v>
      </c>
      <c r="BC89" s="29">
        <v>30.2</v>
      </c>
      <c r="BD89" s="29">
        <v>30.5</v>
      </c>
      <c r="BE89" s="29">
        <v>32</v>
      </c>
      <c r="BF89" s="29">
        <v>29.8</v>
      </c>
      <c r="BG89" s="29">
        <v>30.1</v>
      </c>
      <c r="BH89" s="29">
        <v>31.6</v>
      </c>
      <c r="BI89" s="29">
        <v>32.700000000000003</v>
      </c>
      <c r="BJ89" s="29">
        <v>29.7</v>
      </c>
      <c r="BK89" s="29">
        <v>31.9</v>
      </c>
      <c r="BL89" s="29">
        <v>27.2</v>
      </c>
      <c r="BM89" s="29">
        <v>28.6</v>
      </c>
      <c r="BN89" s="30">
        <v>27.6</v>
      </c>
      <c r="BO89" s="30">
        <v>33.229999999999997</v>
      </c>
      <c r="BP89" s="30">
        <v>33.89</v>
      </c>
      <c r="BQ89" s="30">
        <v>32.630000000000003</v>
      </c>
      <c r="BR89" s="30">
        <v>27.33</v>
      </c>
      <c r="BS89" s="30">
        <v>31</v>
      </c>
      <c r="BT89" s="30">
        <v>29.91</v>
      </c>
      <c r="BU89" s="30">
        <v>29.29</v>
      </c>
      <c r="BV89" s="30">
        <v>29.48</v>
      </c>
      <c r="BW89" s="30">
        <v>27.86</v>
      </c>
      <c r="BX89" s="30">
        <v>32.35</v>
      </c>
      <c r="BY89" s="30">
        <v>31.3</v>
      </c>
      <c r="BZ89" s="30">
        <v>32.6</v>
      </c>
      <c r="CA89" s="30">
        <v>30.43</v>
      </c>
      <c r="CB89" s="30">
        <v>32.44</v>
      </c>
      <c r="CC89" s="30">
        <v>29.04</v>
      </c>
      <c r="CD89" s="30">
        <v>27.36</v>
      </c>
      <c r="CE89" s="30">
        <v>29.81</v>
      </c>
      <c r="CF89" s="30">
        <v>29</v>
      </c>
      <c r="CG89" s="30">
        <v>30.78</v>
      </c>
      <c r="CH89" s="30">
        <v>30</v>
      </c>
      <c r="CI89" s="30">
        <v>29.4</v>
      </c>
      <c r="CJ89" s="4">
        <f>AVERAGE(BD89:CH89)</f>
        <v>30.368709677419353</v>
      </c>
      <c r="CK89" s="4">
        <f>AVERAGE(Q89:BC89)</f>
        <v>30.821052631578954</v>
      </c>
      <c r="CL89" s="4">
        <f>AVERAGE(Q89:CH89)</f>
        <v>30.617826086956523</v>
      </c>
      <c r="CM89" s="4">
        <f>MAX(Q89:CH89)</f>
        <v>36</v>
      </c>
      <c r="CN89" s="38"/>
      <c r="CO89" s="38">
        <v>1945</v>
      </c>
      <c r="CP89" s="49">
        <v>11.732500000000002</v>
      </c>
      <c r="CR89" s="38">
        <v>1992</v>
      </c>
      <c r="CS89" s="49">
        <v>11.700000000000001</v>
      </c>
      <c r="CU89" s="38">
        <v>1951</v>
      </c>
      <c r="CV89" s="49">
        <v>12.683333333333332</v>
      </c>
      <c r="CX89" s="38">
        <v>1993</v>
      </c>
      <c r="CY89" s="49">
        <v>13.562500000000004</v>
      </c>
      <c r="DA89" s="8">
        <v>1953</v>
      </c>
      <c r="DB89" s="8">
        <v>15.44</v>
      </c>
      <c r="DD89" s="8">
        <v>1993</v>
      </c>
      <c r="DE89" s="8">
        <v>15.9</v>
      </c>
      <c r="DG89" s="8">
        <v>1992</v>
      </c>
      <c r="DH89" s="8">
        <v>14.2</v>
      </c>
      <c r="DJ89" s="8">
        <v>1950</v>
      </c>
      <c r="DK89" s="8">
        <v>11.61</v>
      </c>
      <c r="DM89" s="8">
        <v>1992</v>
      </c>
      <c r="DN89" s="8">
        <v>8.1</v>
      </c>
      <c r="DP89" s="8">
        <v>1951</v>
      </c>
      <c r="DQ89" s="8">
        <v>6</v>
      </c>
      <c r="DS89" s="8">
        <v>1943</v>
      </c>
      <c r="DT89" s="8">
        <v>5.67</v>
      </c>
      <c r="DV89" s="8">
        <v>1972</v>
      </c>
      <c r="DW89" s="8">
        <v>7</v>
      </c>
      <c r="DY89" s="8">
        <v>1967</v>
      </c>
      <c r="DZ89" s="8">
        <v>9.39</v>
      </c>
      <c r="EB89" s="8">
        <v>1982</v>
      </c>
      <c r="EC89" s="8">
        <v>11</v>
      </c>
      <c r="EE89" s="8">
        <v>2000</v>
      </c>
      <c r="EF89" s="8">
        <v>12.6</v>
      </c>
      <c r="EH89" s="8">
        <v>1946</v>
      </c>
      <c r="EI89" s="8">
        <v>14.67</v>
      </c>
      <c r="EM89" s="19"/>
    </row>
    <row r="90" spans="1:143">
      <c r="A90" s="1" t="s">
        <v>3</v>
      </c>
      <c r="Q90" s="29"/>
      <c r="R90" s="29">
        <v>30</v>
      </c>
      <c r="S90" s="29">
        <v>30.7</v>
      </c>
      <c r="T90" s="29">
        <v>31</v>
      </c>
      <c r="U90" s="29">
        <v>28.9</v>
      </c>
      <c r="V90" s="29">
        <v>30.5</v>
      </c>
      <c r="W90" s="29">
        <v>27.8</v>
      </c>
      <c r="X90" s="29">
        <v>28.3</v>
      </c>
      <c r="Y90" s="29">
        <v>28.3</v>
      </c>
      <c r="Z90" s="29">
        <v>28.9</v>
      </c>
      <c r="AA90" s="30">
        <v>31.7</v>
      </c>
      <c r="AB90" s="29">
        <v>28.5</v>
      </c>
      <c r="AC90" s="29">
        <v>31.1</v>
      </c>
      <c r="AD90" s="29">
        <v>29.1</v>
      </c>
      <c r="AE90" s="29">
        <v>29.4</v>
      </c>
      <c r="AF90" s="29">
        <v>28.6</v>
      </c>
      <c r="AG90" s="29">
        <v>31.8</v>
      </c>
      <c r="AH90" s="29">
        <v>30.3</v>
      </c>
      <c r="AI90" s="29">
        <v>27.3</v>
      </c>
      <c r="AJ90" s="29">
        <v>29.2</v>
      </c>
      <c r="AK90" s="29">
        <v>30.6</v>
      </c>
      <c r="AL90" s="29">
        <v>30.6</v>
      </c>
      <c r="AM90" s="29">
        <v>26.2</v>
      </c>
      <c r="AN90" s="29">
        <v>31.4</v>
      </c>
      <c r="AO90" s="29">
        <v>32.4</v>
      </c>
      <c r="AP90" s="29">
        <v>29.8</v>
      </c>
      <c r="AQ90" s="29">
        <v>35.6</v>
      </c>
      <c r="AR90" s="29">
        <v>30</v>
      </c>
      <c r="AS90" s="29">
        <v>30.8</v>
      </c>
      <c r="AT90" s="29">
        <v>29.4</v>
      </c>
      <c r="AU90" s="29">
        <v>31.5</v>
      </c>
      <c r="AV90" s="29">
        <v>31</v>
      </c>
      <c r="AW90" s="29">
        <v>29.5</v>
      </c>
      <c r="AX90" s="29">
        <v>31.2</v>
      </c>
      <c r="AY90" s="29">
        <v>31.8</v>
      </c>
      <c r="AZ90" s="29">
        <v>31.6</v>
      </c>
      <c r="BA90" s="29">
        <v>29.6</v>
      </c>
      <c r="BB90" s="29">
        <v>28.4</v>
      </c>
      <c r="BC90" s="29">
        <v>29.5</v>
      </c>
      <c r="BD90" s="29">
        <v>29.8</v>
      </c>
      <c r="BE90" s="29">
        <v>33</v>
      </c>
      <c r="BF90" s="29">
        <v>28.8</v>
      </c>
      <c r="BG90" s="29">
        <v>27.8</v>
      </c>
      <c r="BH90" s="29">
        <v>32.4</v>
      </c>
      <c r="BI90" s="29">
        <v>30.4</v>
      </c>
      <c r="BJ90" s="29">
        <v>28.4</v>
      </c>
      <c r="BK90" s="29">
        <v>27.9</v>
      </c>
      <c r="BL90" s="29">
        <v>30.1</v>
      </c>
      <c r="BM90" s="29">
        <v>27.9</v>
      </c>
      <c r="BN90" s="30">
        <v>28.6</v>
      </c>
      <c r="BO90" s="30">
        <v>30.63</v>
      </c>
      <c r="BP90" s="30">
        <v>32.869999999999997</v>
      </c>
      <c r="BQ90" s="30">
        <v>28.22</v>
      </c>
      <c r="BR90" s="30">
        <v>32.68</v>
      </c>
      <c r="BS90" s="30">
        <v>31.91</v>
      </c>
      <c r="BT90" s="30">
        <v>26.21</v>
      </c>
      <c r="BU90" s="30">
        <v>30.39</v>
      </c>
      <c r="BV90" s="30">
        <v>27.92</v>
      </c>
      <c r="BW90" s="30">
        <v>31.42</v>
      </c>
      <c r="BX90" s="30">
        <v>29.5</v>
      </c>
      <c r="BY90" s="30">
        <v>30.55</v>
      </c>
      <c r="BZ90" s="30">
        <v>29.14</v>
      </c>
      <c r="CA90" s="30">
        <v>31.24</v>
      </c>
      <c r="CB90" s="30">
        <v>28.13</v>
      </c>
      <c r="CC90" s="30">
        <v>33.35</v>
      </c>
      <c r="CD90" s="30">
        <v>27.7</v>
      </c>
      <c r="CE90" s="30">
        <v>29.79</v>
      </c>
      <c r="CF90" s="30">
        <v>30</v>
      </c>
      <c r="CG90" s="30">
        <v>29.55</v>
      </c>
      <c r="CH90" s="30">
        <v>32.200000000000003</v>
      </c>
      <c r="CI90" s="30">
        <v>28.5</v>
      </c>
      <c r="CJ90" s="4">
        <f t="shared" ref="CJ90:CJ100" si="78">AVERAGE(BD90:CH90)</f>
        <v>29.951612903225808</v>
      </c>
      <c r="CK90" s="4">
        <f t="shared" ref="CK90:CK100" si="79">AVERAGE(Q90:BC90)</f>
        <v>30.060526315789474</v>
      </c>
      <c r="CL90" s="4">
        <f t="shared" ref="CL90:CL100" si="80">AVERAGE(Q90:CH90)</f>
        <v>30.011594202898561</v>
      </c>
      <c r="CM90" s="4">
        <f t="shared" ref="CM90:CM100" si="81">MAX(Q90:CH90)</f>
        <v>35.6</v>
      </c>
      <c r="CO90" s="38">
        <v>1947</v>
      </c>
      <c r="CP90" s="49">
        <v>11.7325</v>
      </c>
      <c r="CR90" s="38">
        <v>1945</v>
      </c>
      <c r="CS90" s="49">
        <v>11.665833333333333</v>
      </c>
      <c r="CU90" s="38">
        <v>1992</v>
      </c>
      <c r="CV90" s="49">
        <v>12.466666666666667</v>
      </c>
      <c r="CX90" s="38">
        <v>1947</v>
      </c>
      <c r="CY90" s="49">
        <v>13.445</v>
      </c>
      <c r="DA90" s="8">
        <v>1997</v>
      </c>
      <c r="DB90" s="8">
        <v>15.4</v>
      </c>
      <c r="DD90" s="8">
        <v>1937</v>
      </c>
      <c r="DE90" s="8">
        <v>15.89</v>
      </c>
      <c r="DG90" s="8">
        <v>1993</v>
      </c>
      <c r="DH90" s="8">
        <v>14.2</v>
      </c>
      <c r="DJ90" s="8">
        <v>1988</v>
      </c>
      <c r="DK90" s="8">
        <v>11.4</v>
      </c>
      <c r="DM90" s="8">
        <v>1959</v>
      </c>
      <c r="DN90" s="8">
        <v>8</v>
      </c>
      <c r="DP90" s="8">
        <v>1972</v>
      </c>
      <c r="DQ90" s="8">
        <v>5.8</v>
      </c>
      <c r="DS90" s="8">
        <v>1945</v>
      </c>
      <c r="DT90" s="8">
        <v>5.33</v>
      </c>
      <c r="DV90" s="8">
        <v>1941</v>
      </c>
      <c r="DW90" s="8">
        <v>6.56</v>
      </c>
      <c r="DY90" s="8">
        <v>1992</v>
      </c>
      <c r="DZ90" s="8">
        <v>8.6999999999999993</v>
      </c>
      <c r="EB90" s="8">
        <v>1941</v>
      </c>
      <c r="EC90" s="8">
        <v>10.89</v>
      </c>
      <c r="EE90" s="8">
        <v>1993</v>
      </c>
      <c r="EF90" s="8">
        <v>12.5</v>
      </c>
      <c r="EH90" s="8">
        <v>1951</v>
      </c>
      <c r="EI90" s="8">
        <v>14.61</v>
      </c>
      <c r="EM90" s="19"/>
    </row>
    <row r="91" spans="1:143">
      <c r="A91" s="1" t="s">
        <v>4</v>
      </c>
      <c r="Q91" s="29">
        <v>27.8</v>
      </c>
      <c r="R91" s="29">
        <v>30.1</v>
      </c>
      <c r="S91" s="29">
        <v>27.3</v>
      </c>
      <c r="T91" s="29">
        <v>29.2</v>
      </c>
      <c r="U91" s="29">
        <v>27.2</v>
      </c>
      <c r="V91" s="29">
        <v>26.6</v>
      </c>
      <c r="W91" s="29">
        <v>27.2</v>
      </c>
      <c r="X91" s="29">
        <v>26.2</v>
      </c>
      <c r="Y91" s="29">
        <v>29.2</v>
      </c>
      <c r="Z91" s="29">
        <v>31.9</v>
      </c>
      <c r="AA91" s="30">
        <v>27.8</v>
      </c>
      <c r="AB91" s="29">
        <v>28.8</v>
      </c>
      <c r="AC91" s="29">
        <v>27.8</v>
      </c>
      <c r="AD91" s="29">
        <v>26.7</v>
      </c>
      <c r="AE91" s="29">
        <v>28.8</v>
      </c>
      <c r="AF91" s="29">
        <v>27.2</v>
      </c>
      <c r="AG91" s="29">
        <v>28.2</v>
      </c>
      <c r="AH91" s="29">
        <v>27.8</v>
      </c>
      <c r="AI91" s="29">
        <v>29.6</v>
      </c>
      <c r="AJ91" s="29">
        <v>28.1</v>
      </c>
      <c r="AK91" s="29">
        <v>26.1</v>
      </c>
      <c r="AL91" s="29">
        <v>31.2</v>
      </c>
      <c r="AM91" s="29">
        <v>28.9</v>
      </c>
      <c r="AN91" s="29">
        <v>27.2</v>
      </c>
      <c r="AO91" s="29">
        <v>26.6</v>
      </c>
      <c r="AP91" s="29">
        <v>27.7</v>
      </c>
      <c r="AQ91" s="29">
        <v>28</v>
      </c>
      <c r="AR91" s="29">
        <v>27.8</v>
      </c>
      <c r="AS91" s="29">
        <v>27.5</v>
      </c>
      <c r="AT91" s="29">
        <v>27</v>
      </c>
      <c r="AU91" s="29">
        <v>27.8</v>
      </c>
      <c r="AV91" s="29">
        <v>29.6</v>
      </c>
      <c r="AW91" s="29">
        <v>27.7</v>
      </c>
      <c r="AX91" s="29">
        <v>28.8</v>
      </c>
      <c r="AY91" s="29">
        <v>29.8</v>
      </c>
      <c r="AZ91" s="29">
        <v>27</v>
      </c>
      <c r="BA91" s="29">
        <v>32</v>
      </c>
      <c r="BB91" s="29">
        <v>26.2</v>
      </c>
      <c r="BC91" s="29">
        <v>28</v>
      </c>
      <c r="BD91" s="29">
        <v>25.6</v>
      </c>
      <c r="BE91" s="29">
        <v>24.6</v>
      </c>
      <c r="BF91" s="29">
        <v>28.5</v>
      </c>
      <c r="BG91" s="29">
        <v>27.9</v>
      </c>
      <c r="BH91" s="29">
        <v>28.1</v>
      </c>
      <c r="BI91" s="29">
        <v>26.7</v>
      </c>
      <c r="BJ91" s="29">
        <v>24.5</v>
      </c>
      <c r="BK91" s="29">
        <v>27.9</v>
      </c>
      <c r="BL91" s="29">
        <v>26</v>
      </c>
      <c r="BM91" s="29">
        <v>25.6</v>
      </c>
      <c r="BN91" s="30">
        <v>26.01</v>
      </c>
      <c r="BO91" s="30">
        <v>30.29</v>
      </c>
      <c r="BP91" s="30">
        <v>27.01</v>
      </c>
      <c r="BQ91" s="30">
        <v>27.54</v>
      </c>
      <c r="BR91" s="30">
        <v>28.46</v>
      </c>
      <c r="BS91" s="30">
        <v>28.31</v>
      </c>
      <c r="BT91" s="30">
        <v>26.96</v>
      </c>
      <c r="BU91" s="30">
        <v>27.15</v>
      </c>
      <c r="BV91" s="30">
        <v>25.83</v>
      </c>
      <c r="BW91" s="30">
        <v>28.52</v>
      </c>
      <c r="BX91" s="30">
        <v>26.19</v>
      </c>
      <c r="BY91" s="30">
        <v>29.39</v>
      </c>
      <c r="BZ91" s="30">
        <v>27.14</v>
      </c>
      <c r="CA91" s="30">
        <v>26.59</v>
      </c>
      <c r="CB91" s="30">
        <v>27.77</v>
      </c>
      <c r="CC91" s="30">
        <v>26.07</v>
      </c>
      <c r="CD91" s="30">
        <v>26.93</v>
      </c>
      <c r="CE91" s="30">
        <v>27.69</v>
      </c>
      <c r="CF91" s="30">
        <v>27.24</v>
      </c>
      <c r="CG91" s="30">
        <v>29.08</v>
      </c>
      <c r="CH91" s="30">
        <v>28.1</v>
      </c>
      <c r="CI91" s="30">
        <v>29.3</v>
      </c>
      <c r="CJ91" s="4">
        <f t="shared" si="78"/>
        <v>27.215161290322584</v>
      </c>
      <c r="CK91" s="4">
        <f t="shared" si="79"/>
        <v>28.164102564102567</v>
      </c>
      <c r="CL91" s="4">
        <f t="shared" si="80"/>
        <v>27.743857142857141</v>
      </c>
      <c r="CM91" s="4">
        <f t="shared" si="81"/>
        <v>32</v>
      </c>
      <c r="DA91" s="8">
        <v>1949</v>
      </c>
      <c r="DB91" s="8">
        <v>15.39</v>
      </c>
      <c r="DD91" s="8">
        <v>1976</v>
      </c>
      <c r="DE91" s="8">
        <v>15.6</v>
      </c>
      <c r="DG91" s="8">
        <v>1936</v>
      </c>
      <c r="DH91" s="8">
        <v>13.83</v>
      </c>
      <c r="DJ91" s="8">
        <v>1940</v>
      </c>
      <c r="DK91" s="8">
        <v>11.28</v>
      </c>
      <c r="DM91" s="8">
        <v>1944</v>
      </c>
      <c r="DN91" s="8">
        <v>7.89</v>
      </c>
      <c r="DP91" s="8">
        <v>1941</v>
      </c>
      <c r="DQ91" s="8">
        <v>5.67</v>
      </c>
      <c r="DS91" s="8">
        <v>1939</v>
      </c>
      <c r="DT91" s="8">
        <v>5.33</v>
      </c>
      <c r="DV91" s="8">
        <v>1932</v>
      </c>
      <c r="DW91" s="8">
        <v>6.17</v>
      </c>
      <c r="DY91" s="8">
        <v>1977</v>
      </c>
      <c r="DZ91" s="8">
        <v>8.3000000000000007</v>
      </c>
      <c r="EB91" s="8">
        <v>1946</v>
      </c>
      <c r="EC91" s="8">
        <v>10.78</v>
      </c>
      <c r="EE91" s="8">
        <v>1935</v>
      </c>
      <c r="EF91" s="8">
        <v>12.28</v>
      </c>
      <c r="EH91" s="8">
        <v>2006</v>
      </c>
      <c r="EI91" s="8">
        <v>14.6</v>
      </c>
      <c r="EM91" s="19"/>
    </row>
    <row r="92" spans="1:143">
      <c r="A92" s="1" t="s">
        <v>5</v>
      </c>
      <c r="Q92" s="29">
        <v>26.9</v>
      </c>
      <c r="R92" s="29">
        <v>26.7</v>
      </c>
      <c r="S92" s="29">
        <v>22.3</v>
      </c>
      <c r="T92" s="29">
        <v>24</v>
      </c>
      <c r="U92" s="29">
        <v>23.7</v>
      </c>
      <c r="V92" s="29">
        <v>23.2</v>
      </c>
      <c r="W92" s="29">
        <v>22.2</v>
      </c>
      <c r="X92" s="29">
        <v>23.1</v>
      </c>
      <c r="Y92" s="29">
        <v>26.4</v>
      </c>
      <c r="Z92" s="29">
        <v>25.1</v>
      </c>
      <c r="AA92" s="30">
        <v>22.1</v>
      </c>
      <c r="AB92" s="29">
        <v>26.6</v>
      </c>
      <c r="AC92" s="29">
        <v>24.6</v>
      </c>
      <c r="AD92" s="29">
        <v>26.2</v>
      </c>
      <c r="AE92" s="29">
        <v>25.1</v>
      </c>
      <c r="AF92" s="29">
        <v>22.3</v>
      </c>
      <c r="AG92" s="29">
        <v>23.3</v>
      </c>
      <c r="AH92" s="29">
        <v>23.3</v>
      </c>
      <c r="AI92" s="29">
        <v>24.3</v>
      </c>
      <c r="AJ92" s="29">
        <v>23.3</v>
      </c>
      <c r="AK92" s="29">
        <v>24.9</v>
      </c>
      <c r="AL92" s="29">
        <v>28.4</v>
      </c>
      <c r="AM92" s="29">
        <v>25.7</v>
      </c>
      <c r="AN92" s="29">
        <v>25.8</v>
      </c>
      <c r="AO92" s="29">
        <v>27.4</v>
      </c>
      <c r="AP92" s="29">
        <v>24.6</v>
      </c>
      <c r="AQ92" s="29">
        <v>25</v>
      </c>
      <c r="AR92" s="29">
        <v>24.7</v>
      </c>
      <c r="AS92" s="29">
        <v>24.4</v>
      </c>
      <c r="AT92" s="29">
        <v>24.2</v>
      </c>
      <c r="AU92" s="29">
        <v>27.2</v>
      </c>
      <c r="AV92" s="29">
        <v>26.8</v>
      </c>
      <c r="AW92" s="29">
        <v>23.1</v>
      </c>
      <c r="AX92" s="29">
        <v>25.2</v>
      </c>
      <c r="AY92" s="29">
        <v>26</v>
      </c>
      <c r="AZ92" s="29">
        <v>22.6</v>
      </c>
      <c r="BA92" s="29">
        <v>25.6</v>
      </c>
      <c r="BB92" s="29">
        <v>24.9</v>
      </c>
      <c r="BC92" s="29">
        <v>25.9</v>
      </c>
      <c r="BD92" s="29">
        <v>23</v>
      </c>
      <c r="BE92" s="29">
        <v>24.2</v>
      </c>
      <c r="BF92" s="29">
        <v>23.6</v>
      </c>
      <c r="BG92" s="29">
        <v>25.4</v>
      </c>
      <c r="BH92" s="29">
        <v>26.8</v>
      </c>
      <c r="BI92" s="29">
        <v>24.3</v>
      </c>
      <c r="BJ92" s="29">
        <v>22.6</v>
      </c>
      <c r="BK92" s="29">
        <v>22.5</v>
      </c>
      <c r="BL92" s="29">
        <v>25</v>
      </c>
      <c r="BM92" s="29">
        <v>23</v>
      </c>
      <c r="BN92" s="30">
        <v>24.5</v>
      </c>
      <c r="BO92" s="30">
        <v>25.09</v>
      </c>
      <c r="BP92" s="30">
        <v>23.54</v>
      </c>
      <c r="BQ92" s="30">
        <v>25.35</v>
      </c>
      <c r="BR92" s="30">
        <v>24.29</v>
      </c>
      <c r="BS92" s="30">
        <v>25.16</v>
      </c>
      <c r="BT92" s="30">
        <v>23.02</v>
      </c>
      <c r="BU92" s="30">
        <v>22.85</v>
      </c>
      <c r="BV92" s="30">
        <v>23.37</v>
      </c>
      <c r="BW92" s="30">
        <v>23.24</v>
      </c>
      <c r="BX92" s="30">
        <v>23.67</v>
      </c>
      <c r="BY92" s="30">
        <v>23.8</v>
      </c>
      <c r="BZ92" s="30">
        <v>24.84</v>
      </c>
      <c r="CA92" s="30">
        <v>23.2</v>
      </c>
      <c r="CB92" s="30">
        <v>25.07</v>
      </c>
      <c r="CC92" s="30">
        <v>21.61</v>
      </c>
      <c r="CD92" s="30">
        <v>23.53</v>
      </c>
      <c r="CE92" s="30">
        <v>25.52</v>
      </c>
      <c r="CF92" s="30">
        <v>24.39</v>
      </c>
      <c r="CG92" s="30">
        <v>24.61</v>
      </c>
      <c r="CH92" s="30">
        <v>25.7</v>
      </c>
      <c r="CI92" s="30">
        <v>25.8</v>
      </c>
      <c r="CJ92" s="4">
        <f t="shared" si="78"/>
        <v>24.088709677419363</v>
      </c>
      <c r="CK92" s="4">
        <f t="shared" si="79"/>
        <v>24.797435897435903</v>
      </c>
      <c r="CL92" s="4">
        <f t="shared" si="80"/>
        <v>24.483571428571423</v>
      </c>
      <c r="CM92" s="4">
        <f t="shared" si="81"/>
        <v>28.4</v>
      </c>
      <c r="DA92" s="8">
        <v>1932</v>
      </c>
      <c r="DD92" s="8">
        <v>1932</v>
      </c>
      <c r="DG92" s="8">
        <v>1932</v>
      </c>
      <c r="DJ92" s="8">
        <v>1992</v>
      </c>
      <c r="DK92" s="8">
        <v>10.8</v>
      </c>
      <c r="DM92" s="8">
        <v>1943</v>
      </c>
      <c r="DN92" s="8">
        <v>7.78</v>
      </c>
      <c r="DP92" s="8">
        <v>1945</v>
      </c>
      <c r="DQ92" s="8">
        <v>5.1100000000000003</v>
      </c>
      <c r="DS92" s="8">
        <v>1932</v>
      </c>
      <c r="DT92" s="8">
        <v>5.22</v>
      </c>
      <c r="DV92" s="8">
        <v>1943</v>
      </c>
      <c r="DW92" s="8">
        <v>5.44</v>
      </c>
      <c r="DY92" s="8">
        <v>1935</v>
      </c>
      <c r="DZ92" s="8">
        <v>7.89</v>
      </c>
      <c r="EB92" s="8">
        <v>1945</v>
      </c>
      <c r="EC92" s="8">
        <v>9.7799999999999994</v>
      </c>
      <c r="EE92" s="8">
        <v>1946</v>
      </c>
      <c r="EF92" s="8">
        <v>10.89</v>
      </c>
      <c r="EH92" s="8">
        <v>1945</v>
      </c>
      <c r="EI92" s="8">
        <v>14.44</v>
      </c>
    </row>
    <row r="93" spans="1:143">
      <c r="A93" s="1" t="s">
        <v>6</v>
      </c>
      <c r="Q93" s="29">
        <v>21.5</v>
      </c>
      <c r="R93" s="29">
        <v>19.899999999999999</v>
      </c>
      <c r="S93" s="29">
        <v>19.3</v>
      </c>
      <c r="T93" s="29">
        <v>22.1</v>
      </c>
      <c r="U93" s="29">
        <v>17.899999999999999</v>
      </c>
      <c r="V93" s="29">
        <v>22.1</v>
      </c>
      <c r="W93" s="29">
        <v>19.5</v>
      </c>
      <c r="X93" s="29">
        <v>18.600000000000001</v>
      </c>
      <c r="Y93" s="29">
        <v>22.8</v>
      </c>
      <c r="Z93" s="29">
        <v>20.6</v>
      </c>
      <c r="AA93" s="30">
        <v>22.4</v>
      </c>
      <c r="AB93" s="29">
        <v>21.7</v>
      </c>
      <c r="AC93" s="29">
        <v>19.5</v>
      </c>
      <c r="AD93" s="29">
        <v>20.2</v>
      </c>
      <c r="AE93" s="29">
        <v>20.5</v>
      </c>
      <c r="AF93" s="29">
        <v>21.6</v>
      </c>
      <c r="AG93" s="29">
        <v>22.5</v>
      </c>
      <c r="AH93" s="29">
        <v>20.8</v>
      </c>
      <c r="AI93" s="29">
        <v>18.899999999999999</v>
      </c>
      <c r="AJ93" s="29">
        <v>20.9</v>
      </c>
      <c r="AK93" s="29">
        <v>22.7</v>
      </c>
      <c r="AL93" s="29">
        <v>23.6</v>
      </c>
      <c r="AM93" s="29">
        <v>20.2</v>
      </c>
      <c r="AN93" s="29">
        <v>18.100000000000001</v>
      </c>
      <c r="AO93" s="29">
        <v>21.7</v>
      </c>
      <c r="AP93" s="29">
        <v>23.2</v>
      </c>
      <c r="AQ93" s="29">
        <v>22.7</v>
      </c>
      <c r="AR93" s="29">
        <v>20.7</v>
      </c>
      <c r="AS93" s="29">
        <v>20.6</v>
      </c>
      <c r="AT93" s="29">
        <v>19.600000000000001</v>
      </c>
      <c r="AU93" s="29">
        <v>20.3</v>
      </c>
      <c r="AV93" s="29">
        <v>20.5</v>
      </c>
      <c r="AW93" s="29">
        <v>21</v>
      </c>
      <c r="AX93" s="29">
        <v>19.8</v>
      </c>
      <c r="AY93" s="29">
        <v>21.7</v>
      </c>
      <c r="AZ93" s="29">
        <v>20.100000000000001</v>
      </c>
      <c r="BA93" s="29">
        <v>21.9</v>
      </c>
      <c r="BB93" s="29">
        <v>20.7</v>
      </c>
      <c r="BC93" s="29">
        <v>22.5</v>
      </c>
      <c r="BD93" s="29">
        <v>21.2</v>
      </c>
      <c r="BE93" s="29">
        <v>20.2</v>
      </c>
      <c r="BF93" s="29">
        <v>21.7</v>
      </c>
      <c r="BG93" s="29">
        <v>21</v>
      </c>
      <c r="BH93" s="29">
        <v>23.9</v>
      </c>
      <c r="BI93" s="29">
        <v>19</v>
      </c>
      <c r="BJ93" s="29">
        <v>19.399999999999999</v>
      </c>
      <c r="BK93" s="29">
        <v>20.100000000000001</v>
      </c>
      <c r="BL93" s="29">
        <v>21.7</v>
      </c>
      <c r="BM93" s="29">
        <v>20.9</v>
      </c>
      <c r="BN93" s="30">
        <v>26.1</v>
      </c>
      <c r="BO93" s="30">
        <v>21.34</v>
      </c>
      <c r="BP93" s="30">
        <v>21.96</v>
      </c>
      <c r="BQ93" s="30">
        <v>22.88</v>
      </c>
      <c r="BR93" s="30">
        <v>20.81</v>
      </c>
      <c r="BS93" s="30">
        <v>23.35</v>
      </c>
      <c r="BT93" s="30">
        <v>23.05</v>
      </c>
      <c r="BU93" s="30">
        <v>21.62</v>
      </c>
      <c r="BV93" s="30">
        <v>22.11</v>
      </c>
      <c r="BW93" s="30">
        <v>20.74</v>
      </c>
      <c r="BX93" s="30">
        <v>20.59</v>
      </c>
      <c r="BY93" s="30">
        <v>22.95</v>
      </c>
      <c r="BZ93" s="30">
        <v>18.899999999999999</v>
      </c>
      <c r="CA93" s="30">
        <v>19.98</v>
      </c>
      <c r="CB93" s="30">
        <v>21.31</v>
      </c>
      <c r="CC93" s="30">
        <v>21.48</v>
      </c>
      <c r="CD93" s="30">
        <v>19.260000000000002</v>
      </c>
      <c r="CE93" s="30">
        <v>23.44</v>
      </c>
      <c r="CF93" s="30">
        <v>22.58</v>
      </c>
      <c r="CG93" s="30">
        <v>23.35</v>
      </c>
      <c r="CH93" s="30">
        <v>23.9</v>
      </c>
      <c r="CI93" s="30"/>
      <c r="CJ93" s="4">
        <f t="shared" si="78"/>
        <v>21.638709677419353</v>
      </c>
      <c r="CK93" s="4">
        <f t="shared" si="79"/>
        <v>20.894871794871801</v>
      </c>
      <c r="CL93" s="4">
        <f t="shared" si="80"/>
        <v>21.224285714285713</v>
      </c>
      <c r="CM93" s="4">
        <f t="shared" si="81"/>
        <v>26.1</v>
      </c>
      <c r="DP93" s="8">
        <v>2016</v>
      </c>
    </row>
    <row r="94" spans="1:143">
      <c r="A94" s="1" t="s">
        <v>7</v>
      </c>
      <c r="Q94" s="29">
        <v>18</v>
      </c>
      <c r="R94" s="29">
        <v>17</v>
      </c>
      <c r="S94" s="29">
        <v>18.899999999999999</v>
      </c>
      <c r="T94" s="29">
        <v>16.899999999999999</v>
      </c>
      <c r="U94" s="29">
        <v>16.100000000000001</v>
      </c>
      <c r="V94" s="29">
        <v>17.7</v>
      </c>
      <c r="W94" s="29">
        <v>17.5</v>
      </c>
      <c r="X94" s="29">
        <v>19.600000000000001</v>
      </c>
      <c r="Y94" s="29">
        <v>15.9</v>
      </c>
      <c r="Z94" s="29">
        <v>17.8</v>
      </c>
      <c r="AA94" s="30">
        <v>18.899999999999999</v>
      </c>
      <c r="AB94" s="29">
        <v>18.5</v>
      </c>
      <c r="AC94" s="29">
        <v>16.7</v>
      </c>
      <c r="AD94" s="29">
        <v>17</v>
      </c>
      <c r="AE94" s="29">
        <v>19.899999999999999</v>
      </c>
      <c r="AF94" s="29">
        <v>18.3</v>
      </c>
      <c r="AG94" s="29">
        <v>17.2</v>
      </c>
      <c r="AH94" s="29">
        <v>16.7</v>
      </c>
      <c r="AI94" s="29">
        <v>19.899999999999999</v>
      </c>
      <c r="AJ94" s="29">
        <v>17.7</v>
      </c>
      <c r="AK94" s="29">
        <v>18.3</v>
      </c>
      <c r="AL94" s="29">
        <v>17.8</v>
      </c>
      <c r="AM94" s="29">
        <v>16.3</v>
      </c>
      <c r="AN94" s="29">
        <v>17.7</v>
      </c>
      <c r="AO94" s="29">
        <v>20.2</v>
      </c>
      <c r="AP94" s="29">
        <v>17.8</v>
      </c>
      <c r="AQ94" s="29">
        <v>18.899999999999999</v>
      </c>
      <c r="AR94" s="29">
        <v>17.2</v>
      </c>
      <c r="AS94" s="29">
        <v>17.7</v>
      </c>
      <c r="AT94" s="29">
        <v>20</v>
      </c>
      <c r="AU94" s="29">
        <v>16.5</v>
      </c>
      <c r="AV94" s="29">
        <v>19.100000000000001</v>
      </c>
      <c r="AW94" s="29">
        <v>18.5</v>
      </c>
      <c r="AX94" s="29">
        <v>18.399999999999999</v>
      </c>
      <c r="AY94" s="29">
        <v>18.899999999999999</v>
      </c>
      <c r="AZ94" s="29">
        <v>18.100000000000001</v>
      </c>
      <c r="BA94" s="29">
        <v>17.600000000000001</v>
      </c>
      <c r="BB94" s="29">
        <v>20.7</v>
      </c>
      <c r="BC94" s="29">
        <v>19.5</v>
      </c>
      <c r="BD94" s="29">
        <v>18.2</v>
      </c>
      <c r="BE94" s="29">
        <v>17.399999999999999</v>
      </c>
      <c r="BF94" s="29">
        <v>20.8</v>
      </c>
      <c r="BG94" s="29">
        <v>19.399999999999999</v>
      </c>
      <c r="BH94" s="29">
        <v>22</v>
      </c>
      <c r="BI94" s="29">
        <v>19.8</v>
      </c>
      <c r="BJ94" s="29">
        <v>17.2</v>
      </c>
      <c r="BK94" s="29">
        <v>18</v>
      </c>
      <c r="BL94" s="29">
        <v>16.8</v>
      </c>
      <c r="BM94" s="29">
        <v>17.2</v>
      </c>
      <c r="BN94" s="30">
        <v>16.8</v>
      </c>
      <c r="BO94" s="30">
        <v>17.7</v>
      </c>
      <c r="BP94" s="30">
        <v>20.41</v>
      </c>
      <c r="BQ94" s="30">
        <v>18.68</v>
      </c>
      <c r="BR94" s="30">
        <v>18.649999999999999</v>
      </c>
      <c r="BS94" s="30">
        <v>19.52</v>
      </c>
      <c r="BT94" s="30">
        <v>20.440000000000001</v>
      </c>
      <c r="BU94" s="30">
        <v>19.71</v>
      </c>
      <c r="BV94" s="30">
        <v>19.53</v>
      </c>
      <c r="BW94" s="30">
        <v>17.420000000000002</v>
      </c>
      <c r="BX94" s="30">
        <v>18.02</v>
      </c>
      <c r="BY94" s="30">
        <v>18.64</v>
      </c>
      <c r="BZ94" s="30">
        <v>21.3</v>
      </c>
      <c r="CA94" s="30">
        <v>16.28</v>
      </c>
      <c r="CB94" s="30">
        <v>16.89</v>
      </c>
      <c r="CC94" s="30">
        <v>20.63</v>
      </c>
      <c r="CD94" s="30">
        <v>17.899999999999999</v>
      </c>
      <c r="CE94" s="30">
        <v>17.78</v>
      </c>
      <c r="CF94" s="30">
        <v>19.53</v>
      </c>
      <c r="CG94" s="30">
        <v>18.96</v>
      </c>
      <c r="CH94" s="30">
        <v>19.2</v>
      </c>
      <c r="CI94" s="30"/>
      <c r="CJ94" s="4">
        <f t="shared" si="78"/>
        <v>18.735161290322576</v>
      </c>
      <c r="CK94" s="4">
        <f t="shared" si="79"/>
        <v>18.08717948717949</v>
      </c>
      <c r="CL94" s="4">
        <f t="shared" si="80"/>
        <v>18.374142857142861</v>
      </c>
      <c r="CM94" s="4">
        <f t="shared" si="81"/>
        <v>22</v>
      </c>
    </row>
    <row r="95" spans="1:143">
      <c r="A95" s="1" t="s">
        <v>8</v>
      </c>
      <c r="Q95" s="29">
        <v>16.2</v>
      </c>
      <c r="R95" s="29">
        <v>17.2</v>
      </c>
      <c r="S95" s="29">
        <v>17.8</v>
      </c>
      <c r="T95" s="29">
        <v>17.100000000000001</v>
      </c>
      <c r="U95" s="29">
        <v>16.7</v>
      </c>
      <c r="V95" s="29">
        <v>15.7</v>
      </c>
      <c r="W95" s="29">
        <v>15.7</v>
      </c>
      <c r="X95" s="29">
        <v>16.399999999999999</v>
      </c>
      <c r="Y95" s="29">
        <v>17.100000000000001</v>
      </c>
      <c r="Z95" s="29">
        <v>16.7</v>
      </c>
      <c r="AA95" s="30">
        <v>16.399999999999999</v>
      </c>
      <c r="AB95" s="29">
        <v>15.4</v>
      </c>
      <c r="AC95" s="29">
        <v>17.7</v>
      </c>
      <c r="AD95" s="29">
        <v>19.399999999999999</v>
      </c>
      <c r="AE95" s="29">
        <v>16.7</v>
      </c>
      <c r="AF95" s="29">
        <v>17.600000000000001</v>
      </c>
      <c r="AG95" s="29">
        <v>16.600000000000001</v>
      </c>
      <c r="AH95" s="29">
        <v>16.600000000000001</v>
      </c>
      <c r="AI95" s="29">
        <v>16.100000000000001</v>
      </c>
      <c r="AJ95" s="29">
        <v>16.100000000000001</v>
      </c>
      <c r="AK95" s="29">
        <v>18.3</v>
      </c>
      <c r="AL95" s="29">
        <v>15.7</v>
      </c>
      <c r="AM95" s="29">
        <v>16.600000000000001</v>
      </c>
      <c r="AN95" s="29">
        <v>18.7</v>
      </c>
      <c r="AO95" s="29">
        <v>16.100000000000001</v>
      </c>
      <c r="AP95" s="29">
        <v>16.7</v>
      </c>
      <c r="AQ95" s="29">
        <v>15.6</v>
      </c>
      <c r="AR95" s="29">
        <v>18.100000000000001</v>
      </c>
      <c r="AS95" s="29">
        <v>18</v>
      </c>
      <c r="AT95" s="29">
        <v>16.8</v>
      </c>
      <c r="AU95" s="29">
        <v>17</v>
      </c>
      <c r="AV95" s="29">
        <v>17.100000000000001</v>
      </c>
      <c r="AW95" s="29">
        <v>17.5</v>
      </c>
      <c r="AX95" s="29">
        <v>16.899999999999999</v>
      </c>
      <c r="AY95" s="29">
        <v>17.399999999999999</v>
      </c>
      <c r="AZ95" s="29">
        <v>15.8</v>
      </c>
      <c r="BA95" s="29">
        <v>16.3</v>
      </c>
      <c r="BB95" s="29">
        <v>18</v>
      </c>
      <c r="BC95" s="29">
        <v>17.3</v>
      </c>
      <c r="BD95" s="29">
        <v>16.100000000000001</v>
      </c>
      <c r="BE95" s="29">
        <v>17</v>
      </c>
      <c r="BF95" s="29">
        <v>18.2</v>
      </c>
      <c r="BG95" s="29">
        <v>17.5</v>
      </c>
      <c r="BH95" s="29">
        <v>18.100000000000001</v>
      </c>
      <c r="BI95" s="29">
        <v>16.3</v>
      </c>
      <c r="BJ95" s="29">
        <v>17.5</v>
      </c>
      <c r="BK95" s="29">
        <v>18.2</v>
      </c>
      <c r="BL95" s="29">
        <v>16.3</v>
      </c>
      <c r="BM95" s="29">
        <v>14.6</v>
      </c>
      <c r="BN95" s="30">
        <v>16.03</v>
      </c>
      <c r="BO95" s="30">
        <v>16.52</v>
      </c>
      <c r="BP95" s="30">
        <v>18.27</v>
      </c>
      <c r="BQ95" s="30">
        <v>17.579999999999998</v>
      </c>
      <c r="BR95" s="30">
        <v>19.37</v>
      </c>
      <c r="BS95" s="30">
        <v>15.74</v>
      </c>
      <c r="BT95" s="30">
        <v>19.399999999999999</v>
      </c>
      <c r="BU95" s="30">
        <v>16.46</v>
      </c>
      <c r="BV95" s="30">
        <v>16.7</v>
      </c>
      <c r="BW95" s="30">
        <v>18.29</v>
      </c>
      <c r="BX95" s="30">
        <v>17.04</v>
      </c>
      <c r="BY95" s="30">
        <v>18.27</v>
      </c>
      <c r="BZ95" s="30">
        <v>17.489999999999998</v>
      </c>
      <c r="CA95" s="30">
        <v>17.739999999999998</v>
      </c>
      <c r="CB95" s="30">
        <v>16.84</v>
      </c>
      <c r="CC95" s="30">
        <v>16.510000000000002</v>
      </c>
      <c r="CD95" s="30">
        <v>17.39</v>
      </c>
      <c r="CE95" s="30">
        <v>18.95</v>
      </c>
      <c r="CF95" s="30">
        <v>18.96</v>
      </c>
      <c r="CG95" s="30">
        <v>17.12</v>
      </c>
      <c r="CH95" s="30">
        <v>18.100000000000001</v>
      </c>
      <c r="CI95" s="30"/>
      <c r="CJ95" s="4">
        <f t="shared" si="78"/>
        <v>17.373225806451611</v>
      </c>
      <c r="CK95" s="4">
        <f t="shared" si="79"/>
        <v>16.900000000000002</v>
      </c>
      <c r="CL95" s="4">
        <f t="shared" si="80"/>
        <v>17.109571428571428</v>
      </c>
      <c r="CM95" s="4">
        <f t="shared" si="81"/>
        <v>19.399999999999999</v>
      </c>
    </row>
    <row r="96" spans="1:143">
      <c r="A96" s="1" t="s">
        <v>9</v>
      </c>
      <c r="Q96" s="29">
        <v>18.600000000000001</v>
      </c>
      <c r="R96" s="29">
        <v>17.600000000000001</v>
      </c>
      <c r="S96" s="29">
        <v>17.899999999999999</v>
      </c>
      <c r="T96" s="29">
        <v>16.899999999999999</v>
      </c>
      <c r="U96" s="29">
        <v>17.3</v>
      </c>
      <c r="V96" s="29">
        <v>17.3</v>
      </c>
      <c r="W96" s="29">
        <v>17</v>
      </c>
      <c r="X96" s="29">
        <v>16.899999999999999</v>
      </c>
      <c r="Y96" s="29">
        <v>18.899999999999999</v>
      </c>
      <c r="Z96" s="29">
        <v>18.3</v>
      </c>
      <c r="AA96" s="30">
        <v>19.399999999999999</v>
      </c>
      <c r="AB96" s="29">
        <v>19.399999999999999</v>
      </c>
      <c r="AC96" s="29">
        <v>17.399999999999999</v>
      </c>
      <c r="AD96" s="29">
        <v>17.8</v>
      </c>
      <c r="AE96" s="29">
        <v>18.3</v>
      </c>
      <c r="AF96" s="29">
        <v>17.600000000000001</v>
      </c>
      <c r="AG96" s="29">
        <v>17.5</v>
      </c>
      <c r="AH96" s="29">
        <v>18.3</v>
      </c>
      <c r="AI96" s="29">
        <v>18.600000000000001</v>
      </c>
      <c r="AJ96" s="29">
        <v>16.600000000000001</v>
      </c>
      <c r="AK96" s="29">
        <v>18.399999999999999</v>
      </c>
      <c r="AL96" s="29">
        <v>17.600000000000001</v>
      </c>
      <c r="AM96" s="29">
        <v>19.600000000000001</v>
      </c>
      <c r="AN96" s="29">
        <v>18.399999999999999</v>
      </c>
      <c r="AO96" s="29">
        <v>19.2</v>
      </c>
      <c r="AP96" s="29">
        <v>18.8</v>
      </c>
      <c r="AQ96" s="29">
        <v>17.600000000000001</v>
      </c>
      <c r="AR96" s="29">
        <v>16.2</v>
      </c>
      <c r="AS96" s="29">
        <v>18.399999999999999</v>
      </c>
      <c r="AT96" s="29">
        <v>17.5</v>
      </c>
      <c r="AU96" s="29">
        <v>16.7</v>
      </c>
      <c r="AV96" s="29">
        <v>18.100000000000001</v>
      </c>
      <c r="AW96" s="29">
        <v>17.3</v>
      </c>
      <c r="AX96" s="29">
        <v>20.7</v>
      </c>
      <c r="AY96" s="29">
        <v>16.8</v>
      </c>
      <c r="AZ96" s="29">
        <v>20.3</v>
      </c>
      <c r="BA96" s="29">
        <v>18.5</v>
      </c>
      <c r="BB96" s="29">
        <v>19.3</v>
      </c>
      <c r="BC96" s="29">
        <v>19.399999999999999</v>
      </c>
      <c r="BD96" s="29">
        <v>17.3</v>
      </c>
      <c r="BE96" s="29">
        <v>17.399999999999999</v>
      </c>
      <c r="BF96" s="29">
        <v>17.7</v>
      </c>
      <c r="BG96" s="29">
        <v>18.100000000000001</v>
      </c>
      <c r="BH96" s="29">
        <v>20.5</v>
      </c>
      <c r="BI96" s="29">
        <v>17.600000000000001</v>
      </c>
      <c r="BJ96" s="29">
        <v>16.2</v>
      </c>
      <c r="BK96" s="29">
        <v>17.399999999999999</v>
      </c>
      <c r="BL96" s="29">
        <v>19.899999999999999</v>
      </c>
      <c r="BM96" s="29">
        <v>17.8</v>
      </c>
      <c r="BN96" s="30">
        <v>18.14</v>
      </c>
      <c r="BO96" s="30">
        <v>19.329999999999998</v>
      </c>
      <c r="BP96" s="30">
        <v>17.79</v>
      </c>
      <c r="BQ96" s="30">
        <v>18.62</v>
      </c>
      <c r="BR96" s="30">
        <v>18.8</v>
      </c>
      <c r="BS96" s="30">
        <v>19.03</v>
      </c>
      <c r="BT96" s="30">
        <v>19.940000000000001</v>
      </c>
      <c r="BU96" s="30">
        <v>16.55</v>
      </c>
      <c r="BV96" s="30">
        <v>17.940000000000001</v>
      </c>
      <c r="BW96" s="30">
        <v>19.079999999999998</v>
      </c>
      <c r="BX96" s="30">
        <v>21.55</v>
      </c>
      <c r="BY96" s="30">
        <v>19.86</v>
      </c>
      <c r="BZ96" s="30">
        <v>18.22</v>
      </c>
      <c r="CA96" s="30">
        <v>19.8</v>
      </c>
      <c r="CB96" s="30">
        <v>18.739999999999998</v>
      </c>
      <c r="CC96" s="30">
        <v>21.02</v>
      </c>
      <c r="CD96" s="30">
        <v>19.39</v>
      </c>
      <c r="CE96" s="30">
        <v>19.36</v>
      </c>
      <c r="CF96" s="30">
        <v>19.510000000000002</v>
      </c>
      <c r="CG96" s="30">
        <v>18.37</v>
      </c>
      <c r="CH96" s="30">
        <v>18.8</v>
      </c>
      <c r="CI96" s="30"/>
      <c r="CJ96" s="4">
        <f t="shared" si="78"/>
        <v>18.701290322580643</v>
      </c>
      <c r="CK96" s="4">
        <f t="shared" si="79"/>
        <v>18.112820512820516</v>
      </c>
      <c r="CL96" s="4">
        <f t="shared" si="80"/>
        <v>18.373428571428565</v>
      </c>
      <c r="CM96" s="4">
        <f t="shared" si="81"/>
        <v>21.55</v>
      </c>
    </row>
    <row r="97" spans="1:91">
      <c r="A97" s="1" t="s">
        <v>10</v>
      </c>
      <c r="Q97" s="29">
        <v>21.7</v>
      </c>
      <c r="R97" s="29">
        <v>20.100000000000001</v>
      </c>
      <c r="S97" s="29">
        <v>20.2</v>
      </c>
      <c r="T97" s="29">
        <v>22.7</v>
      </c>
      <c r="U97" s="29">
        <v>22</v>
      </c>
      <c r="V97" s="29">
        <v>22.2</v>
      </c>
      <c r="W97" s="29">
        <v>21.1</v>
      </c>
      <c r="X97" s="29">
        <v>20.6</v>
      </c>
      <c r="Y97" s="29">
        <v>23.5</v>
      </c>
      <c r="Z97" s="29">
        <v>21.1</v>
      </c>
      <c r="AA97" s="30">
        <v>23.1</v>
      </c>
      <c r="AB97" s="29">
        <v>20.399999999999999</v>
      </c>
      <c r="AC97" s="29">
        <v>21.2</v>
      </c>
      <c r="AD97" s="29">
        <v>20.5</v>
      </c>
      <c r="AE97" s="29">
        <v>20.6</v>
      </c>
      <c r="AF97" s="29">
        <v>19.3</v>
      </c>
      <c r="AG97" s="29">
        <v>18.8</v>
      </c>
      <c r="AH97" s="29">
        <v>19.600000000000001</v>
      </c>
      <c r="AI97" s="29">
        <v>22.3</v>
      </c>
      <c r="AJ97" s="29">
        <v>18.3</v>
      </c>
      <c r="AK97" s="29">
        <v>19.899999999999999</v>
      </c>
      <c r="AL97" s="29">
        <v>18.899999999999999</v>
      </c>
      <c r="AM97" s="29">
        <v>19.600000000000001</v>
      </c>
      <c r="AN97" s="29">
        <v>19.399999999999999</v>
      </c>
      <c r="AO97" s="29">
        <v>20.5</v>
      </c>
      <c r="AP97" s="29">
        <v>22.9</v>
      </c>
      <c r="AQ97" s="29">
        <v>22</v>
      </c>
      <c r="AR97" s="29">
        <v>21.2</v>
      </c>
      <c r="AS97" s="29">
        <v>24</v>
      </c>
      <c r="AT97" s="29">
        <v>17</v>
      </c>
      <c r="AU97" s="29">
        <v>23</v>
      </c>
      <c r="AV97" s="29">
        <v>20.100000000000001</v>
      </c>
      <c r="AW97" s="29">
        <v>22.6</v>
      </c>
      <c r="AX97" s="29">
        <v>21.1</v>
      </c>
      <c r="AY97" s="29">
        <v>20.5</v>
      </c>
      <c r="AZ97" s="29">
        <v>21.8</v>
      </c>
      <c r="BA97" s="29">
        <v>20.5</v>
      </c>
      <c r="BB97" s="29">
        <v>20.7</v>
      </c>
      <c r="BC97" s="29">
        <v>20.9</v>
      </c>
      <c r="BD97" s="29">
        <v>21.5</v>
      </c>
      <c r="BE97" s="29">
        <v>24</v>
      </c>
      <c r="BF97" s="29">
        <v>23</v>
      </c>
      <c r="BG97" s="29">
        <v>24.1</v>
      </c>
      <c r="BH97" s="29">
        <v>21</v>
      </c>
      <c r="BI97" s="29">
        <v>19.600000000000001</v>
      </c>
      <c r="BJ97" s="29">
        <v>18.600000000000001</v>
      </c>
      <c r="BK97" s="29">
        <v>20.399999999999999</v>
      </c>
      <c r="BL97" s="29">
        <v>19.600000000000001</v>
      </c>
      <c r="BM97" s="29">
        <v>21.8</v>
      </c>
      <c r="BN97" s="30">
        <v>22.39</v>
      </c>
      <c r="BO97" s="30">
        <v>19.22</v>
      </c>
      <c r="BP97" s="30">
        <v>23</v>
      </c>
      <c r="BQ97" s="30">
        <v>20.28</v>
      </c>
      <c r="BR97" s="30">
        <v>22.55</v>
      </c>
      <c r="BS97" s="30">
        <v>22.8</v>
      </c>
      <c r="BT97" s="30">
        <v>23.11</v>
      </c>
      <c r="BU97" s="30">
        <v>21.77</v>
      </c>
      <c r="BV97" s="30">
        <v>20.97</v>
      </c>
      <c r="BW97" s="30">
        <v>21.96</v>
      </c>
      <c r="BX97" s="30">
        <v>21.94</v>
      </c>
      <c r="BY97" s="30">
        <v>20.47</v>
      </c>
      <c r="BZ97" s="30">
        <v>23.39</v>
      </c>
      <c r="CA97" s="30">
        <v>23.18</v>
      </c>
      <c r="CB97" s="30">
        <v>21.11</v>
      </c>
      <c r="CC97" s="30">
        <v>20.16</v>
      </c>
      <c r="CD97" s="30">
        <v>24.64</v>
      </c>
      <c r="CE97" s="30">
        <v>21.85</v>
      </c>
      <c r="CF97" s="30">
        <v>21.87</v>
      </c>
      <c r="CG97" s="30">
        <v>21.89</v>
      </c>
      <c r="CH97" s="30">
        <v>22.5</v>
      </c>
      <c r="CI97" s="30"/>
      <c r="CJ97" s="4">
        <f t="shared" si="78"/>
        <v>21.762903225806451</v>
      </c>
      <c r="CK97" s="4">
        <f t="shared" si="79"/>
        <v>20.920512820512823</v>
      </c>
      <c r="CL97" s="4">
        <f t="shared" si="80"/>
        <v>21.293571428571436</v>
      </c>
      <c r="CM97" s="4">
        <f t="shared" si="81"/>
        <v>24.64</v>
      </c>
    </row>
    <row r="98" spans="1:91">
      <c r="A98" s="1" t="s">
        <v>11</v>
      </c>
      <c r="Q98" s="29">
        <v>24</v>
      </c>
      <c r="R98" s="29">
        <v>23.6</v>
      </c>
      <c r="S98" s="29">
        <v>26.5</v>
      </c>
      <c r="T98" s="29">
        <v>27.9</v>
      </c>
      <c r="U98" s="29">
        <v>22.1</v>
      </c>
      <c r="V98" s="29">
        <v>23.4</v>
      </c>
      <c r="W98" s="29">
        <v>23.2</v>
      </c>
      <c r="X98" s="29">
        <v>26.9</v>
      </c>
      <c r="Y98" s="29">
        <v>22.2</v>
      </c>
      <c r="Z98" s="29">
        <v>22.7</v>
      </c>
      <c r="AA98" s="30">
        <v>20.8</v>
      </c>
      <c r="AB98" s="29">
        <v>24.4</v>
      </c>
      <c r="AC98" s="29">
        <v>22.7</v>
      </c>
      <c r="AD98" s="29">
        <v>23.9</v>
      </c>
      <c r="AE98" s="29">
        <v>30.1</v>
      </c>
      <c r="AF98" s="29">
        <v>25</v>
      </c>
      <c r="AG98" s="29">
        <v>25.2</v>
      </c>
      <c r="AH98" s="29">
        <v>24.9</v>
      </c>
      <c r="AI98" s="29">
        <v>23.9</v>
      </c>
      <c r="AJ98" s="29">
        <v>23.9</v>
      </c>
      <c r="AK98" s="29">
        <v>23.9</v>
      </c>
      <c r="AL98" s="29">
        <v>24</v>
      </c>
      <c r="AM98" s="29">
        <v>23.6</v>
      </c>
      <c r="AN98" s="29">
        <v>26.1</v>
      </c>
      <c r="AO98" s="29">
        <v>22.8</v>
      </c>
      <c r="AP98" s="29">
        <v>26.4</v>
      </c>
      <c r="AQ98" s="29">
        <v>27.5</v>
      </c>
      <c r="AR98" s="29">
        <v>22.9</v>
      </c>
      <c r="AS98" s="29">
        <v>23.3</v>
      </c>
      <c r="AT98" s="29">
        <v>24</v>
      </c>
      <c r="AU98" s="29">
        <v>28.3</v>
      </c>
      <c r="AV98" s="29">
        <v>22.4</v>
      </c>
      <c r="AW98" s="29">
        <v>24.9</v>
      </c>
      <c r="AX98" s="29">
        <v>28.1</v>
      </c>
      <c r="AY98" s="29">
        <v>23.6</v>
      </c>
      <c r="AZ98" s="29">
        <v>23.5</v>
      </c>
      <c r="BA98" s="29">
        <v>26</v>
      </c>
      <c r="BB98" s="29">
        <v>24.5</v>
      </c>
      <c r="BC98" s="29">
        <v>21.3</v>
      </c>
      <c r="BD98" s="29">
        <v>23.4</v>
      </c>
      <c r="BE98" s="29">
        <v>21.9</v>
      </c>
      <c r="BF98" s="29">
        <v>24.7</v>
      </c>
      <c r="BG98" s="29">
        <v>25.4</v>
      </c>
      <c r="BH98" s="29">
        <v>25.5</v>
      </c>
      <c r="BI98" s="29">
        <v>23.9</v>
      </c>
      <c r="BJ98" s="29">
        <v>19.7</v>
      </c>
      <c r="BK98" s="29">
        <v>24.1</v>
      </c>
      <c r="BL98" s="29">
        <v>23.3</v>
      </c>
      <c r="BM98" s="29">
        <v>22.5</v>
      </c>
      <c r="BN98" s="30">
        <v>24.96</v>
      </c>
      <c r="BO98" s="30">
        <v>24.93</v>
      </c>
      <c r="BP98" s="30">
        <v>21.85</v>
      </c>
      <c r="BQ98" s="30">
        <v>25.83</v>
      </c>
      <c r="BR98" s="30">
        <v>22.97</v>
      </c>
      <c r="BS98" s="30">
        <v>24.38</v>
      </c>
      <c r="BT98" s="30">
        <v>24.41</v>
      </c>
      <c r="BU98" s="30">
        <v>22.94</v>
      </c>
      <c r="BV98" s="30">
        <v>26.49</v>
      </c>
      <c r="BW98" s="30">
        <v>24.44</v>
      </c>
      <c r="BX98" s="30">
        <v>27.88</v>
      </c>
      <c r="BY98" s="30">
        <v>25.01</v>
      </c>
      <c r="BZ98" s="30">
        <v>27.08</v>
      </c>
      <c r="CA98" s="30">
        <v>23.18</v>
      </c>
      <c r="CB98" s="30">
        <v>22.68</v>
      </c>
      <c r="CC98" s="30">
        <v>24.43</v>
      </c>
      <c r="CD98" s="30">
        <v>23.17</v>
      </c>
      <c r="CE98" s="30">
        <v>24.61</v>
      </c>
      <c r="CF98" s="30">
        <v>26.52</v>
      </c>
      <c r="CG98" s="30">
        <v>26.56</v>
      </c>
      <c r="CH98" s="30">
        <v>26.4</v>
      </c>
      <c r="CI98" s="30"/>
      <c r="CJ98" s="4">
        <f t="shared" si="78"/>
        <v>24.358709677419352</v>
      </c>
      <c r="CK98" s="4">
        <f t="shared" si="79"/>
        <v>24.471794871794863</v>
      </c>
      <c r="CL98" s="4">
        <f t="shared" si="80"/>
        <v>24.421714285714287</v>
      </c>
      <c r="CM98" s="4">
        <f t="shared" si="81"/>
        <v>30.1</v>
      </c>
    </row>
    <row r="99" spans="1:91">
      <c r="A99" s="1" t="s">
        <v>12</v>
      </c>
      <c r="Q99" s="29">
        <v>27.7</v>
      </c>
      <c r="R99" s="29">
        <v>25.1</v>
      </c>
      <c r="S99" s="29">
        <v>26.8</v>
      </c>
      <c r="T99" s="29">
        <v>28.9</v>
      </c>
      <c r="U99" s="29">
        <v>24.9</v>
      </c>
      <c r="V99" s="29">
        <v>22.9</v>
      </c>
      <c r="W99" s="29">
        <v>27.5</v>
      </c>
      <c r="X99" s="29">
        <v>28.3</v>
      </c>
      <c r="Y99" s="29">
        <v>24.4</v>
      </c>
      <c r="Z99" s="29">
        <v>25.6</v>
      </c>
      <c r="AA99" s="30">
        <v>26.7</v>
      </c>
      <c r="AB99" s="29">
        <v>27.7</v>
      </c>
      <c r="AC99" s="29">
        <v>27.2</v>
      </c>
      <c r="AD99" s="29">
        <v>26.1</v>
      </c>
      <c r="AE99" s="29">
        <v>27.9</v>
      </c>
      <c r="AF99" s="29">
        <v>27.9</v>
      </c>
      <c r="AG99" s="29">
        <v>25.7</v>
      </c>
      <c r="AH99" s="29">
        <v>25.8</v>
      </c>
      <c r="AI99" s="29">
        <v>23.9</v>
      </c>
      <c r="AJ99" s="29">
        <v>27.2</v>
      </c>
      <c r="AK99" s="29">
        <v>25.4</v>
      </c>
      <c r="AL99" s="29">
        <v>23.9</v>
      </c>
      <c r="AM99" s="29">
        <v>25.6</v>
      </c>
      <c r="AN99" s="29">
        <v>28.4</v>
      </c>
      <c r="AO99" s="29">
        <v>25.5</v>
      </c>
      <c r="AP99" s="29">
        <v>26.5</v>
      </c>
      <c r="AQ99" s="29">
        <v>24.3</v>
      </c>
      <c r="AR99" s="29">
        <v>28.2</v>
      </c>
      <c r="AS99" s="29">
        <v>25.8</v>
      </c>
      <c r="AT99" s="29">
        <v>23.4</v>
      </c>
      <c r="AU99" s="29">
        <v>23.8</v>
      </c>
      <c r="AV99" s="29">
        <v>25.9</v>
      </c>
      <c r="AW99" s="29">
        <v>25.8</v>
      </c>
      <c r="AX99" s="29">
        <v>25.2</v>
      </c>
      <c r="AY99" s="29">
        <v>24.6</v>
      </c>
      <c r="AZ99" s="29">
        <v>27.5</v>
      </c>
      <c r="BA99" s="29">
        <v>23.9</v>
      </c>
      <c r="BB99" s="29">
        <v>28.6</v>
      </c>
      <c r="BC99" s="29">
        <v>25.4</v>
      </c>
      <c r="BD99" s="29">
        <v>28</v>
      </c>
      <c r="BE99" s="29">
        <v>27.7</v>
      </c>
      <c r="BF99" s="29">
        <v>26.5</v>
      </c>
      <c r="BG99" s="29">
        <v>26.6</v>
      </c>
      <c r="BH99" s="29">
        <v>26.3</v>
      </c>
      <c r="BI99" s="29">
        <v>24.3</v>
      </c>
      <c r="BJ99" s="29">
        <v>25.7</v>
      </c>
      <c r="BK99" s="29">
        <v>23.9</v>
      </c>
      <c r="BL99" s="29">
        <v>24.3</v>
      </c>
      <c r="BM99" s="29">
        <v>26.8</v>
      </c>
      <c r="BN99" s="30">
        <v>26.7</v>
      </c>
      <c r="BO99" s="30">
        <v>30.73</v>
      </c>
      <c r="BP99" s="30">
        <v>25.31</v>
      </c>
      <c r="BQ99" s="30">
        <v>26.44</v>
      </c>
      <c r="BR99" s="30">
        <v>24.53</v>
      </c>
      <c r="BS99" s="30">
        <v>28.07</v>
      </c>
      <c r="BT99" s="30">
        <v>27.52</v>
      </c>
      <c r="BU99" s="30">
        <v>28.09</v>
      </c>
      <c r="BV99" s="30">
        <v>25.43</v>
      </c>
      <c r="BW99" s="30">
        <v>28.73</v>
      </c>
      <c r="BX99" s="30">
        <v>25.14</v>
      </c>
      <c r="BY99" s="30">
        <v>31.67</v>
      </c>
      <c r="BZ99" s="30">
        <v>28.47</v>
      </c>
      <c r="CA99" s="30">
        <v>27.34</v>
      </c>
      <c r="CB99" s="30">
        <v>29.12</v>
      </c>
      <c r="CC99" s="30">
        <v>25.75</v>
      </c>
      <c r="CD99" s="30">
        <v>28.48</v>
      </c>
      <c r="CE99" s="30">
        <v>28.7</v>
      </c>
      <c r="CF99" s="30">
        <v>26.55</v>
      </c>
      <c r="CG99" s="30">
        <v>26.91</v>
      </c>
      <c r="CH99" s="30">
        <v>28.1</v>
      </c>
      <c r="CI99" s="30"/>
      <c r="CJ99" s="4">
        <f t="shared" si="78"/>
        <v>27.028387096774193</v>
      </c>
      <c r="CK99" s="4">
        <f t="shared" si="79"/>
        <v>26.048717948717943</v>
      </c>
      <c r="CL99" s="4">
        <f t="shared" si="80"/>
        <v>26.482571428571422</v>
      </c>
      <c r="CM99" s="4">
        <f t="shared" si="81"/>
        <v>31.67</v>
      </c>
    </row>
    <row r="100" spans="1:91">
      <c r="A100" s="1" t="s">
        <v>13</v>
      </c>
      <c r="Q100" s="29">
        <v>27</v>
      </c>
      <c r="R100" s="29">
        <v>33.4</v>
      </c>
      <c r="S100" s="29">
        <v>26.9</v>
      </c>
      <c r="T100" s="29">
        <v>30.4</v>
      </c>
      <c r="U100" s="29">
        <v>24.9</v>
      </c>
      <c r="V100" s="29">
        <v>27.2</v>
      </c>
      <c r="W100" s="29">
        <v>30.4</v>
      </c>
      <c r="X100" s="29">
        <v>28.9</v>
      </c>
      <c r="Y100" s="29">
        <v>30.6</v>
      </c>
      <c r="Z100" s="29">
        <v>28.8</v>
      </c>
      <c r="AA100" s="30">
        <v>25.3</v>
      </c>
      <c r="AB100" s="29">
        <v>29.5</v>
      </c>
      <c r="AC100" s="29">
        <v>26.7</v>
      </c>
      <c r="AD100" s="29">
        <v>30.4</v>
      </c>
      <c r="AE100" s="29">
        <v>30.4</v>
      </c>
      <c r="AF100" s="29">
        <v>27.7</v>
      </c>
      <c r="AG100" s="29">
        <v>27.2</v>
      </c>
      <c r="AH100" s="29">
        <v>27.9</v>
      </c>
      <c r="AI100" s="29">
        <v>26.3</v>
      </c>
      <c r="AJ100" s="29">
        <v>30.8</v>
      </c>
      <c r="AK100" s="29">
        <v>26.8</v>
      </c>
      <c r="AL100" s="29">
        <v>26.6</v>
      </c>
      <c r="AM100" s="29">
        <v>32.4</v>
      </c>
      <c r="AN100" s="29">
        <v>32.299999999999997</v>
      </c>
      <c r="AO100" s="29">
        <v>27.3</v>
      </c>
      <c r="AP100" s="29">
        <v>29.4</v>
      </c>
      <c r="AQ100" s="29">
        <v>28.6</v>
      </c>
      <c r="AR100" s="29">
        <v>30.1</v>
      </c>
      <c r="AS100" s="29">
        <v>30.9</v>
      </c>
      <c r="AT100" s="29">
        <v>27.5</v>
      </c>
      <c r="AU100" s="29">
        <v>28.3</v>
      </c>
      <c r="AV100" s="29">
        <v>28.4</v>
      </c>
      <c r="AW100" s="29">
        <v>27</v>
      </c>
      <c r="AX100" s="29">
        <v>27.2</v>
      </c>
      <c r="AY100" s="29">
        <v>28.6</v>
      </c>
      <c r="AZ100" s="29">
        <v>30.1</v>
      </c>
      <c r="BA100" s="29">
        <v>25.7</v>
      </c>
      <c r="BB100" s="29">
        <v>27.7</v>
      </c>
      <c r="BC100" s="29">
        <v>27.2</v>
      </c>
      <c r="BD100" s="29">
        <v>28.8</v>
      </c>
      <c r="BE100" s="29">
        <v>27.1</v>
      </c>
      <c r="BF100" s="29">
        <v>28.8</v>
      </c>
      <c r="BG100" s="29">
        <v>28.9</v>
      </c>
      <c r="BH100" s="29">
        <v>30.3</v>
      </c>
      <c r="BI100" s="29">
        <v>29</v>
      </c>
      <c r="BJ100" s="29">
        <v>25.9</v>
      </c>
      <c r="BK100" s="29">
        <v>27.5</v>
      </c>
      <c r="BL100" s="29">
        <v>31.7</v>
      </c>
      <c r="BM100" s="29">
        <v>29.6</v>
      </c>
      <c r="BN100" s="30">
        <v>28.79</v>
      </c>
      <c r="BO100" s="30">
        <v>27.87</v>
      </c>
      <c r="BP100" s="30">
        <v>31.62</v>
      </c>
      <c r="BQ100" s="30">
        <v>24.56</v>
      </c>
      <c r="BR100" s="30">
        <v>30.65</v>
      </c>
      <c r="BS100" s="30">
        <v>27.34</v>
      </c>
      <c r="BT100" s="30">
        <v>28.77</v>
      </c>
      <c r="BU100" s="30">
        <v>29.06</v>
      </c>
      <c r="BV100" s="30">
        <v>24.95</v>
      </c>
      <c r="BW100" s="30">
        <v>28.74</v>
      </c>
      <c r="BX100" s="30">
        <v>30.88</v>
      </c>
      <c r="BY100" s="30">
        <v>27.72</v>
      </c>
      <c r="BZ100" s="30">
        <v>29.78</v>
      </c>
      <c r="CA100" s="30">
        <v>28.95</v>
      </c>
      <c r="CB100" s="30">
        <v>29.32</v>
      </c>
      <c r="CC100" s="30">
        <v>27.83</v>
      </c>
      <c r="CD100" s="30">
        <v>31.95</v>
      </c>
      <c r="CE100" s="30">
        <v>28.21</v>
      </c>
      <c r="CF100" s="30">
        <v>29.03</v>
      </c>
      <c r="CG100" s="30">
        <v>29.61</v>
      </c>
      <c r="CH100" s="30">
        <v>26.8</v>
      </c>
      <c r="CI100" s="30"/>
      <c r="CJ100" s="4">
        <f t="shared" si="78"/>
        <v>28.71064516129033</v>
      </c>
      <c r="CK100" s="4">
        <f t="shared" si="79"/>
        <v>28.533333333333328</v>
      </c>
      <c r="CL100" s="4">
        <f t="shared" si="80"/>
        <v>28.611857142857133</v>
      </c>
      <c r="CM100" s="4">
        <f t="shared" si="81"/>
        <v>33.4</v>
      </c>
    </row>
    <row r="101" spans="1:91">
      <c r="A101" s="29" t="s">
        <v>192</v>
      </c>
      <c r="Q101" s="30">
        <f>MAX(Q89:Q100)</f>
        <v>27.8</v>
      </c>
      <c r="R101" s="30">
        <f t="shared" ref="R101:BQ101" si="82">MAX(R89:R100)</f>
        <v>33.4</v>
      </c>
      <c r="S101" s="30">
        <f t="shared" si="82"/>
        <v>31.7</v>
      </c>
      <c r="T101" s="30">
        <f t="shared" si="82"/>
        <v>31</v>
      </c>
      <c r="U101" s="30">
        <f t="shared" si="82"/>
        <v>28.9</v>
      </c>
      <c r="V101" s="30">
        <f t="shared" si="82"/>
        <v>31.3</v>
      </c>
      <c r="W101" s="30">
        <f t="shared" si="82"/>
        <v>30.4</v>
      </c>
      <c r="X101" s="30">
        <f t="shared" si="82"/>
        <v>28.9</v>
      </c>
      <c r="Y101" s="30">
        <f t="shared" si="82"/>
        <v>30.6</v>
      </c>
      <c r="Z101" s="30">
        <f t="shared" si="82"/>
        <v>32.799999999999997</v>
      </c>
      <c r="AA101" s="30">
        <f t="shared" si="82"/>
        <v>31.7</v>
      </c>
      <c r="AB101" s="30">
        <f t="shared" si="82"/>
        <v>31.2</v>
      </c>
      <c r="AC101" s="30">
        <f t="shared" si="82"/>
        <v>31.2</v>
      </c>
      <c r="AD101" s="30">
        <f t="shared" si="82"/>
        <v>34.799999999999997</v>
      </c>
      <c r="AE101" s="30">
        <f t="shared" si="82"/>
        <v>32.4</v>
      </c>
      <c r="AF101" s="30">
        <f t="shared" si="82"/>
        <v>29.9</v>
      </c>
      <c r="AG101" s="30">
        <f t="shared" si="82"/>
        <v>31.8</v>
      </c>
      <c r="AH101" s="30">
        <f t="shared" si="82"/>
        <v>30.3</v>
      </c>
      <c r="AI101" s="30">
        <f t="shared" si="82"/>
        <v>29.6</v>
      </c>
      <c r="AJ101" s="30">
        <f t="shared" si="82"/>
        <v>30.8</v>
      </c>
      <c r="AK101" s="30">
        <f t="shared" si="82"/>
        <v>30.6</v>
      </c>
      <c r="AL101" s="30">
        <f t="shared" si="82"/>
        <v>31.7</v>
      </c>
      <c r="AM101" s="30">
        <f t="shared" si="82"/>
        <v>32.4</v>
      </c>
      <c r="AN101" s="30">
        <f t="shared" si="82"/>
        <v>32.6</v>
      </c>
      <c r="AO101" s="30">
        <f t="shared" si="82"/>
        <v>32.4</v>
      </c>
      <c r="AP101" s="30">
        <f t="shared" si="82"/>
        <v>29.8</v>
      </c>
      <c r="AQ101" s="30">
        <f t="shared" si="82"/>
        <v>35.6</v>
      </c>
      <c r="AR101" s="30">
        <f t="shared" si="82"/>
        <v>30.1</v>
      </c>
      <c r="AS101" s="30">
        <f t="shared" si="82"/>
        <v>32.6</v>
      </c>
      <c r="AT101" s="30">
        <f t="shared" si="82"/>
        <v>33.6</v>
      </c>
      <c r="AU101" s="30">
        <f t="shared" si="82"/>
        <v>31.5</v>
      </c>
      <c r="AV101" s="30">
        <f t="shared" si="82"/>
        <v>32.9</v>
      </c>
      <c r="AW101" s="30">
        <f t="shared" si="82"/>
        <v>36</v>
      </c>
      <c r="AX101" s="30">
        <f t="shared" si="82"/>
        <v>31.2</v>
      </c>
      <c r="AY101" s="30">
        <f t="shared" si="82"/>
        <v>33.4</v>
      </c>
      <c r="AZ101" s="30">
        <f t="shared" si="82"/>
        <v>34.299999999999997</v>
      </c>
      <c r="BA101" s="30">
        <f t="shared" si="82"/>
        <v>32</v>
      </c>
      <c r="BB101" s="30">
        <f t="shared" si="82"/>
        <v>28.6</v>
      </c>
      <c r="BC101" s="30">
        <f t="shared" si="82"/>
        <v>30.2</v>
      </c>
      <c r="BD101" s="30">
        <f t="shared" si="82"/>
        <v>30.5</v>
      </c>
      <c r="BE101" s="30">
        <f t="shared" si="82"/>
        <v>33</v>
      </c>
      <c r="BF101" s="30">
        <f t="shared" si="82"/>
        <v>29.8</v>
      </c>
      <c r="BG101" s="30">
        <f t="shared" si="82"/>
        <v>30.1</v>
      </c>
      <c r="BH101" s="30">
        <f t="shared" si="82"/>
        <v>32.4</v>
      </c>
      <c r="BI101" s="30">
        <f t="shared" si="82"/>
        <v>32.700000000000003</v>
      </c>
      <c r="BJ101" s="30">
        <f t="shared" si="82"/>
        <v>29.7</v>
      </c>
      <c r="BK101" s="30">
        <f t="shared" si="82"/>
        <v>31.9</v>
      </c>
      <c r="BL101" s="30">
        <f t="shared" si="82"/>
        <v>31.7</v>
      </c>
      <c r="BM101" s="30">
        <f t="shared" si="82"/>
        <v>29.6</v>
      </c>
      <c r="BN101" s="30">
        <f t="shared" si="82"/>
        <v>28.79</v>
      </c>
      <c r="BO101" s="30">
        <f t="shared" si="82"/>
        <v>33.229999999999997</v>
      </c>
      <c r="BP101" s="30">
        <f t="shared" si="82"/>
        <v>33.89</v>
      </c>
      <c r="BQ101" s="30">
        <f t="shared" si="82"/>
        <v>32.630000000000003</v>
      </c>
      <c r="BR101" s="30">
        <f>MAX(BR89:BR100)</f>
        <v>32.68</v>
      </c>
      <c r="BS101" s="30">
        <f t="shared" ref="BS101:CH101" si="83">MAX(BS89:BS100)</f>
        <v>31.91</v>
      </c>
      <c r="BT101" s="30">
        <f t="shared" si="83"/>
        <v>29.91</v>
      </c>
      <c r="BU101" s="30">
        <f t="shared" si="83"/>
        <v>30.39</v>
      </c>
      <c r="BV101" s="30">
        <f t="shared" si="83"/>
        <v>29.48</v>
      </c>
      <c r="BW101" s="30">
        <f t="shared" si="83"/>
        <v>31.42</v>
      </c>
      <c r="BX101" s="30">
        <f t="shared" si="83"/>
        <v>32.35</v>
      </c>
      <c r="BY101" s="30">
        <f t="shared" si="83"/>
        <v>31.67</v>
      </c>
      <c r="BZ101" s="30">
        <f t="shared" si="83"/>
        <v>32.6</v>
      </c>
      <c r="CA101" s="30">
        <f t="shared" si="83"/>
        <v>31.24</v>
      </c>
      <c r="CB101" s="30">
        <f t="shared" si="83"/>
        <v>32.44</v>
      </c>
      <c r="CC101" s="30">
        <f t="shared" si="83"/>
        <v>33.35</v>
      </c>
      <c r="CD101" s="30">
        <f t="shared" si="83"/>
        <v>31.95</v>
      </c>
      <c r="CE101" s="30">
        <f t="shared" si="83"/>
        <v>29.81</v>
      </c>
      <c r="CF101" s="30">
        <f t="shared" si="83"/>
        <v>30</v>
      </c>
      <c r="CG101" s="30">
        <f t="shared" si="83"/>
        <v>30.78</v>
      </c>
      <c r="CH101" s="30">
        <f t="shared" si="83"/>
        <v>32.200000000000003</v>
      </c>
      <c r="CJ101" s="4"/>
      <c r="CK101" s="4"/>
      <c r="CL101" s="4"/>
    </row>
    <row r="102" spans="1:91">
      <c r="AA102" s="33"/>
      <c r="CJ102" s="4"/>
      <c r="CK102" s="4"/>
      <c r="CL102" s="4"/>
    </row>
    <row r="103" spans="1:91">
      <c r="A103" s="1" t="s">
        <v>185</v>
      </c>
      <c r="AA103" s="33"/>
      <c r="CJ103" s="7" t="s">
        <v>22</v>
      </c>
      <c r="CK103" s="7" t="s">
        <v>22</v>
      </c>
      <c r="CL103" s="18" t="s">
        <v>22</v>
      </c>
    </row>
    <row r="104" spans="1:91">
      <c r="AA104" s="33"/>
      <c r="CJ104" s="18" t="s">
        <v>186</v>
      </c>
      <c r="CK104" s="18" t="s">
        <v>186</v>
      </c>
      <c r="CL104" s="18" t="s">
        <v>186</v>
      </c>
      <c r="CM104" s="18" t="s">
        <v>186</v>
      </c>
    </row>
    <row r="105" spans="1:91">
      <c r="B105" s="5">
        <v>1932</v>
      </c>
      <c r="C105" s="5">
        <v>1933</v>
      </c>
      <c r="D105" s="5">
        <v>1934</v>
      </c>
      <c r="E105" s="5">
        <v>1935</v>
      </c>
      <c r="F105" s="5">
        <v>1936</v>
      </c>
      <c r="G105" s="5">
        <v>1937</v>
      </c>
      <c r="H105" s="5">
        <v>1938</v>
      </c>
      <c r="I105" s="5">
        <v>1939</v>
      </c>
      <c r="J105" s="5">
        <v>1940</v>
      </c>
      <c r="K105" s="5">
        <v>1941</v>
      </c>
      <c r="L105" s="5">
        <v>1942</v>
      </c>
      <c r="M105" s="5">
        <v>1943</v>
      </c>
      <c r="N105" s="5">
        <v>1944</v>
      </c>
      <c r="O105" s="5">
        <v>1945</v>
      </c>
      <c r="P105" s="5">
        <v>1946</v>
      </c>
      <c r="Q105" s="5">
        <v>1947</v>
      </c>
      <c r="R105" s="5">
        <v>1948</v>
      </c>
      <c r="S105" s="5">
        <v>1949</v>
      </c>
      <c r="T105" s="5">
        <v>1950</v>
      </c>
      <c r="U105" s="5">
        <v>1951</v>
      </c>
      <c r="V105" s="5">
        <v>1952</v>
      </c>
      <c r="W105" s="5">
        <v>1953</v>
      </c>
      <c r="X105" s="5">
        <v>1954</v>
      </c>
      <c r="Y105" s="5">
        <v>1955</v>
      </c>
      <c r="Z105" s="5">
        <v>1956</v>
      </c>
      <c r="AA105" s="29">
        <v>1957</v>
      </c>
      <c r="AB105" s="5">
        <v>1958</v>
      </c>
      <c r="AC105" s="5">
        <v>1959</v>
      </c>
      <c r="AD105" s="5">
        <v>1960</v>
      </c>
      <c r="AE105" s="5">
        <v>1961</v>
      </c>
      <c r="AF105" s="5">
        <v>1962</v>
      </c>
      <c r="AG105" s="5">
        <v>1963</v>
      </c>
      <c r="AH105" s="5">
        <v>1964</v>
      </c>
      <c r="AI105" s="5">
        <v>1965</v>
      </c>
      <c r="AJ105" s="5">
        <v>1966</v>
      </c>
      <c r="AK105" s="5">
        <v>1967</v>
      </c>
      <c r="AL105" s="5">
        <v>1968</v>
      </c>
      <c r="AM105" s="5">
        <v>1969</v>
      </c>
      <c r="AN105" s="5">
        <v>1970</v>
      </c>
      <c r="AO105" s="5">
        <v>1971</v>
      </c>
      <c r="AP105" s="5">
        <v>1972</v>
      </c>
      <c r="AQ105" s="5">
        <v>1973</v>
      </c>
      <c r="AR105" s="5">
        <v>1974</v>
      </c>
      <c r="AS105" s="5">
        <v>1975</v>
      </c>
      <c r="AT105" s="5">
        <v>1976</v>
      </c>
      <c r="AU105" s="5">
        <v>1977</v>
      </c>
      <c r="AV105" s="5">
        <v>1978</v>
      </c>
      <c r="AW105" s="5">
        <v>1979</v>
      </c>
      <c r="AX105" s="5">
        <v>1980</v>
      </c>
      <c r="AY105" s="5">
        <v>1981</v>
      </c>
      <c r="AZ105" s="5">
        <v>1982</v>
      </c>
      <c r="BA105" s="5">
        <v>1983</v>
      </c>
      <c r="BB105" s="5">
        <v>1984</v>
      </c>
      <c r="BC105" s="5">
        <v>1985</v>
      </c>
      <c r="BD105" s="5">
        <v>1986</v>
      </c>
      <c r="BE105" s="5">
        <v>1987</v>
      </c>
      <c r="BF105" s="5">
        <v>1988</v>
      </c>
      <c r="BG105" s="5">
        <v>1989</v>
      </c>
      <c r="BH105" s="5">
        <v>1990</v>
      </c>
      <c r="BI105" s="5">
        <v>1991</v>
      </c>
      <c r="BJ105" s="5">
        <v>1992</v>
      </c>
      <c r="BK105" s="5">
        <v>1993</v>
      </c>
      <c r="BL105" s="5">
        <v>1994</v>
      </c>
      <c r="BM105" s="5">
        <v>1995</v>
      </c>
      <c r="BN105" s="5">
        <v>1996</v>
      </c>
      <c r="BO105" s="5">
        <v>1997</v>
      </c>
      <c r="BP105" s="5">
        <v>1998</v>
      </c>
      <c r="BQ105" s="5">
        <v>1999</v>
      </c>
      <c r="BR105" s="1">
        <v>2000</v>
      </c>
      <c r="BS105" s="1">
        <v>2001</v>
      </c>
      <c r="BT105" s="1">
        <v>2002</v>
      </c>
      <c r="BU105" s="5">
        <v>2003</v>
      </c>
      <c r="BV105" s="5">
        <v>2004</v>
      </c>
      <c r="BW105" s="5">
        <v>2005</v>
      </c>
      <c r="BX105" s="5">
        <v>2006</v>
      </c>
      <c r="BY105" s="5">
        <v>2007</v>
      </c>
      <c r="BZ105" s="5">
        <v>2008</v>
      </c>
      <c r="CA105" s="5">
        <v>2009</v>
      </c>
      <c r="CB105" s="5">
        <v>2010</v>
      </c>
      <c r="CC105" s="5">
        <v>2011</v>
      </c>
      <c r="CD105" s="5">
        <v>2012</v>
      </c>
      <c r="CE105" s="5">
        <v>2013</v>
      </c>
      <c r="CF105" s="5">
        <v>2014</v>
      </c>
      <c r="CG105" s="5">
        <v>2015</v>
      </c>
      <c r="CH105" s="5">
        <v>2016</v>
      </c>
      <c r="CI105" s="5">
        <v>2017</v>
      </c>
      <c r="CJ105" s="18" t="s">
        <v>188</v>
      </c>
      <c r="CK105" s="18" t="s">
        <v>89</v>
      </c>
      <c r="CL105" s="18" t="s">
        <v>191</v>
      </c>
      <c r="CM105" s="18" t="s">
        <v>191</v>
      </c>
    </row>
    <row r="106" spans="1:91">
      <c r="A106" s="1" t="s">
        <v>2</v>
      </c>
      <c r="Q106" s="29"/>
      <c r="R106" s="29">
        <v>6</v>
      </c>
      <c r="S106" s="29">
        <v>2.5</v>
      </c>
      <c r="T106" s="29">
        <v>4.8</v>
      </c>
      <c r="U106" s="29">
        <v>6</v>
      </c>
      <c r="V106" s="29">
        <v>4.5999999999999996</v>
      </c>
      <c r="W106" s="29">
        <v>5.3</v>
      </c>
      <c r="X106" s="29">
        <v>6.3</v>
      </c>
      <c r="Y106" s="29">
        <v>5.0999999999999996</v>
      </c>
      <c r="Z106" s="29">
        <v>8.1</v>
      </c>
      <c r="AA106" s="30">
        <v>4.7</v>
      </c>
      <c r="AB106" s="29">
        <v>4.7</v>
      </c>
      <c r="AC106" s="29">
        <v>3.6</v>
      </c>
      <c r="AD106" s="29">
        <v>5.0999999999999996</v>
      </c>
      <c r="AE106" s="29">
        <v>6.3</v>
      </c>
      <c r="AF106" s="29">
        <v>10.1</v>
      </c>
      <c r="AG106" s="29">
        <v>5</v>
      </c>
      <c r="AH106" s="29">
        <v>6.6</v>
      </c>
      <c r="AI106" s="29">
        <v>6.8</v>
      </c>
      <c r="AJ106" s="29">
        <v>5.8</v>
      </c>
      <c r="AK106" s="29">
        <v>6.2</v>
      </c>
      <c r="AL106" s="29">
        <v>5.4</v>
      </c>
      <c r="AM106" s="29">
        <v>6.3</v>
      </c>
      <c r="AN106" s="29">
        <v>4.9000000000000004</v>
      </c>
      <c r="AO106" s="29">
        <v>8.6999999999999993</v>
      </c>
      <c r="AP106" s="29">
        <v>4.8</v>
      </c>
      <c r="AQ106" s="29">
        <v>7.3</v>
      </c>
      <c r="AR106" s="29">
        <v>5.0999999999999996</v>
      </c>
      <c r="AS106" s="29">
        <v>8.6</v>
      </c>
      <c r="AT106" s="29">
        <v>6.4</v>
      </c>
      <c r="AU106" s="29">
        <v>5.2</v>
      </c>
      <c r="AV106" s="29">
        <v>5.9</v>
      </c>
      <c r="AW106" s="29">
        <v>8.1</v>
      </c>
      <c r="AX106" s="29">
        <v>7.8</v>
      </c>
      <c r="AY106" s="29">
        <v>6</v>
      </c>
      <c r="AZ106" s="29">
        <v>5.6</v>
      </c>
      <c r="BA106" s="29">
        <v>5.4</v>
      </c>
      <c r="BB106" s="29">
        <v>4.9000000000000004</v>
      </c>
      <c r="BC106" s="29">
        <v>7.7</v>
      </c>
      <c r="BD106" s="29">
        <v>8.1999999999999993</v>
      </c>
      <c r="BE106" s="29">
        <v>0</v>
      </c>
      <c r="BF106" s="29">
        <v>4.8</v>
      </c>
      <c r="BG106" s="29">
        <v>6.6</v>
      </c>
      <c r="BH106" s="29">
        <v>8.3000000000000007</v>
      </c>
      <c r="BI106" s="29">
        <v>6.5</v>
      </c>
      <c r="BJ106" s="29">
        <v>5.8</v>
      </c>
      <c r="BK106" s="29">
        <v>6.3</v>
      </c>
      <c r="BL106" s="29">
        <v>6.3</v>
      </c>
      <c r="BM106" s="29">
        <v>3.8</v>
      </c>
      <c r="BN106" s="30">
        <v>5.6</v>
      </c>
      <c r="BO106" s="30">
        <v>5.4009999999999998</v>
      </c>
      <c r="BP106" s="30">
        <v>3.6230000000000002</v>
      </c>
      <c r="BQ106" s="30">
        <v>8.81</v>
      </c>
      <c r="BR106" s="30">
        <v>5.1070000000000002</v>
      </c>
      <c r="BS106" s="30">
        <v>5.3540000000000001</v>
      </c>
      <c r="BT106" s="30">
        <v>7.85</v>
      </c>
      <c r="BU106" s="30">
        <v>4.6820000000000004</v>
      </c>
      <c r="BV106" s="30">
        <v>10.06</v>
      </c>
      <c r="BW106" s="30">
        <v>7.81</v>
      </c>
      <c r="BX106" s="30">
        <v>7.96</v>
      </c>
      <c r="BY106" s="30">
        <v>5.056</v>
      </c>
      <c r="BZ106" s="30">
        <v>6.7</v>
      </c>
      <c r="CA106" s="30">
        <v>6.827</v>
      </c>
      <c r="CB106" s="30">
        <v>9.08</v>
      </c>
      <c r="CC106" s="30">
        <v>7.04</v>
      </c>
      <c r="CD106" s="30">
        <v>4.7629999999999999</v>
      </c>
      <c r="CE106" s="30">
        <v>5.4509999999999996</v>
      </c>
      <c r="CF106" s="30">
        <v>5.3339999999999996</v>
      </c>
      <c r="CG106" s="30">
        <v>6.968</v>
      </c>
      <c r="CH106" s="30">
        <v>6.2</v>
      </c>
      <c r="CI106" s="30">
        <v>4.3</v>
      </c>
      <c r="CJ106" s="4">
        <f>AVERAGE(BD106:CH106)</f>
        <v>6.202451612903225</v>
      </c>
      <c r="CK106" s="4">
        <f>AVERAGE(Q106:BC106)</f>
        <v>5.9921052631578942</v>
      </c>
      <c r="CL106" s="4">
        <f>AVERAGE(Q106:CH106)</f>
        <v>6.0866086956521759</v>
      </c>
      <c r="CM106" s="4">
        <f>MIN(Q106:CH106)</f>
        <v>0</v>
      </c>
    </row>
    <row r="107" spans="1:91">
      <c r="A107" s="1" t="s">
        <v>3</v>
      </c>
      <c r="Q107" s="29"/>
      <c r="R107" s="29">
        <v>2.9</v>
      </c>
      <c r="S107" s="29">
        <v>4.5999999999999996</v>
      </c>
      <c r="T107" s="29">
        <v>4.4000000000000004</v>
      </c>
      <c r="U107" s="29">
        <v>4.4000000000000004</v>
      </c>
      <c r="V107" s="29">
        <v>6.4</v>
      </c>
      <c r="W107" s="29">
        <v>3.8</v>
      </c>
      <c r="X107" s="29">
        <v>7.3</v>
      </c>
      <c r="Y107" s="29">
        <v>6.9</v>
      </c>
      <c r="Z107" s="29">
        <v>5.2</v>
      </c>
      <c r="AA107" s="30">
        <v>6.1</v>
      </c>
      <c r="AB107" s="29">
        <v>5.0999999999999996</v>
      </c>
      <c r="AC107" s="29">
        <v>1.7</v>
      </c>
      <c r="AD107" s="29">
        <v>3.8</v>
      </c>
      <c r="AE107" s="29">
        <v>6.7</v>
      </c>
      <c r="AF107" s="29">
        <v>6.7</v>
      </c>
      <c r="AG107" s="29">
        <v>6.6</v>
      </c>
      <c r="AH107" s="29">
        <v>4.2</v>
      </c>
      <c r="AI107" s="29">
        <v>4</v>
      </c>
      <c r="AJ107" s="29">
        <v>7.4</v>
      </c>
      <c r="AK107" s="29">
        <v>3.3</v>
      </c>
      <c r="AL107" s="29">
        <v>7.2</v>
      </c>
      <c r="AM107" s="29">
        <v>4.9000000000000004</v>
      </c>
      <c r="AN107" s="29">
        <v>5.5</v>
      </c>
      <c r="AO107" s="29">
        <v>6.2</v>
      </c>
      <c r="AP107" s="29">
        <v>4.5999999999999996</v>
      </c>
      <c r="AQ107" s="29">
        <v>5.5</v>
      </c>
      <c r="AR107" s="29">
        <v>7.6</v>
      </c>
      <c r="AS107" s="29">
        <v>6.4</v>
      </c>
      <c r="AT107" s="29">
        <v>2.7</v>
      </c>
      <c r="AU107" s="29">
        <v>6.2</v>
      </c>
      <c r="AV107" s="29">
        <v>8.8000000000000007</v>
      </c>
      <c r="AW107" s="29">
        <v>7.3</v>
      </c>
      <c r="AX107" s="29">
        <v>3.5</v>
      </c>
      <c r="AY107" s="29">
        <v>5.9</v>
      </c>
      <c r="AZ107" s="29">
        <v>6.8</v>
      </c>
      <c r="BA107" s="29">
        <v>5</v>
      </c>
      <c r="BB107" s="29">
        <v>5.9</v>
      </c>
      <c r="BC107" s="29">
        <v>4.9000000000000004</v>
      </c>
      <c r="BD107" s="29">
        <v>8.1999999999999993</v>
      </c>
      <c r="BE107" s="29">
        <v>6.4</v>
      </c>
      <c r="BF107" s="29">
        <v>3.7</v>
      </c>
      <c r="BG107" s="29">
        <v>5</v>
      </c>
      <c r="BH107" s="29">
        <v>6.5</v>
      </c>
      <c r="BI107" s="29">
        <v>6.5</v>
      </c>
      <c r="BJ107" s="29">
        <v>3.2</v>
      </c>
      <c r="BK107" s="29">
        <v>3.2</v>
      </c>
      <c r="BL107" s="29">
        <v>6.7</v>
      </c>
      <c r="BM107" s="29">
        <v>8.8000000000000007</v>
      </c>
      <c r="BN107" s="30">
        <v>5.0999999999999996</v>
      </c>
      <c r="BO107" s="30">
        <v>7.25</v>
      </c>
      <c r="BP107" s="30">
        <v>9.92</v>
      </c>
      <c r="BQ107" s="30">
        <v>7.43</v>
      </c>
      <c r="BR107" s="30">
        <v>7.25</v>
      </c>
      <c r="BS107" s="30">
        <v>7.55</v>
      </c>
      <c r="BT107" s="30">
        <v>4.91</v>
      </c>
      <c r="BU107" s="30">
        <v>3.1160000000000001</v>
      </c>
      <c r="BV107" s="30">
        <v>6.6779999999999999</v>
      </c>
      <c r="BW107" s="30">
        <v>7.64</v>
      </c>
      <c r="BX107" s="30">
        <v>6.4</v>
      </c>
      <c r="BY107" s="30">
        <v>8.16</v>
      </c>
      <c r="BZ107" s="30">
        <v>6.835</v>
      </c>
      <c r="CA107" s="30">
        <v>5.3869999999999996</v>
      </c>
      <c r="CB107" s="30">
        <v>8.11</v>
      </c>
      <c r="CC107" s="30">
        <v>6.4320000000000004</v>
      </c>
      <c r="CD107" s="30">
        <v>7.35</v>
      </c>
      <c r="CE107" s="30">
        <v>5.8460000000000001</v>
      </c>
      <c r="CF107" s="30">
        <v>4.835</v>
      </c>
      <c r="CG107" s="30">
        <v>4.7889999999999997</v>
      </c>
      <c r="CH107" s="30">
        <v>10.3</v>
      </c>
      <c r="CI107" s="30">
        <v>5.2</v>
      </c>
      <c r="CJ107" s="4">
        <f t="shared" ref="CJ107:CJ117" si="84">AVERAGE(BD107:CH107)</f>
        <v>6.4350967741935472</v>
      </c>
      <c r="CK107" s="4">
        <f t="shared" ref="CK107:CK117" si="85">AVERAGE(Q107:BC107)</f>
        <v>5.4315789473684228</v>
      </c>
      <c r="CL107" s="4">
        <f t="shared" ref="CL107:CL117" si="86">AVERAGE(Q107:CH107)</f>
        <v>5.8824347826086969</v>
      </c>
      <c r="CM107" s="4">
        <f t="shared" ref="CM107:CM117" si="87">MIN(Q107:CH107)</f>
        <v>1.7</v>
      </c>
    </row>
    <row r="108" spans="1:91">
      <c r="A108" s="1" t="s">
        <v>4</v>
      </c>
      <c r="Q108" s="29">
        <v>2.8</v>
      </c>
      <c r="R108" s="29">
        <v>3.6</v>
      </c>
      <c r="S108" s="29">
        <v>-1</v>
      </c>
      <c r="T108" s="29">
        <v>1.1000000000000001</v>
      </c>
      <c r="U108" s="29">
        <v>3.3</v>
      </c>
      <c r="V108" s="29">
        <v>0.8</v>
      </c>
      <c r="W108" s="29">
        <v>2.4</v>
      </c>
      <c r="X108" s="29">
        <v>3.9</v>
      </c>
      <c r="Y108" s="29">
        <v>3.4</v>
      </c>
      <c r="Z108" s="29">
        <v>1.3</v>
      </c>
      <c r="AA108" s="30">
        <v>6.5</v>
      </c>
      <c r="AB108" s="29">
        <v>4.4000000000000004</v>
      </c>
      <c r="AC108" s="29">
        <v>5.4</v>
      </c>
      <c r="AD108" s="29">
        <v>0.8</v>
      </c>
      <c r="AE108" s="29">
        <v>3.2</v>
      </c>
      <c r="AF108" s="29">
        <v>2.8</v>
      </c>
      <c r="AG108" s="29">
        <v>4.2</v>
      </c>
      <c r="AH108" s="29">
        <v>4.8</v>
      </c>
      <c r="AI108" s="29">
        <v>4.3</v>
      </c>
      <c r="AJ108" s="29">
        <v>7.3</v>
      </c>
      <c r="AK108" s="29">
        <v>5.2</v>
      </c>
      <c r="AL108" s="29">
        <v>7.7</v>
      </c>
      <c r="AM108" s="29">
        <v>5.2</v>
      </c>
      <c r="AN108" s="29">
        <v>5.4</v>
      </c>
      <c r="AO108" s="29">
        <v>6.1</v>
      </c>
      <c r="AP108" s="29">
        <v>6</v>
      </c>
      <c r="AQ108" s="29">
        <v>3.5</v>
      </c>
      <c r="AR108" s="29">
        <v>0.7</v>
      </c>
      <c r="AS108" s="29">
        <v>6.9</v>
      </c>
      <c r="AT108" s="29">
        <v>4.7</v>
      </c>
      <c r="AU108" s="29">
        <v>3.4</v>
      </c>
      <c r="AV108" s="29">
        <v>3.9</v>
      </c>
      <c r="AW108" s="29">
        <v>5</v>
      </c>
      <c r="AX108" s="29">
        <v>2.2000000000000002</v>
      </c>
      <c r="AY108" s="29">
        <v>4.5999999999999996</v>
      </c>
      <c r="AZ108" s="29">
        <v>3.6</v>
      </c>
      <c r="BA108" s="29">
        <v>3.2</v>
      </c>
      <c r="BB108" s="29">
        <v>7.9</v>
      </c>
      <c r="BC108" s="29">
        <v>3.6</v>
      </c>
      <c r="BD108" s="29">
        <v>3.5</v>
      </c>
      <c r="BE108" s="29">
        <v>2.9</v>
      </c>
      <c r="BF108" s="29">
        <v>4</v>
      </c>
      <c r="BG108" s="29">
        <v>4.3</v>
      </c>
      <c r="BH108" s="29">
        <v>3.2</v>
      </c>
      <c r="BI108" s="29">
        <v>5.5</v>
      </c>
      <c r="BJ108" s="29">
        <v>1.9</v>
      </c>
      <c r="BK108" s="29">
        <v>1.4</v>
      </c>
      <c r="BL108" s="29">
        <v>1.1000000000000001</v>
      </c>
      <c r="BM108" s="29">
        <v>4.5</v>
      </c>
      <c r="BN108" s="30">
        <v>3.891</v>
      </c>
      <c r="BO108" s="30">
        <v>4.9779999999999998</v>
      </c>
      <c r="BP108" s="30">
        <v>4.9290000000000003</v>
      </c>
      <c r="BQ108" s="30">
        <v>6.7839999999999998</v>
      </c>
      <c r="BR108" s="30">
        <v>4.2850000000000001</v>
      </c>
      <c r="BS108" s="30">
        <v>4.8049999999999997</v>
      </c>
      <c r="BT108" s="30">
        <v>5.4580000000000002</v>
      </c>
      <c r="BU108" s="30">
        <v>6.4809999999999999</v>
      </c>
      <c r="BV108" s="30">
        <v>2.0859999999999999</v>
      </c>
      <c r="BW108" s="30">
        <v>6.282</v>
      </c>
      <c r="BX108" s="30">
        <v>4.3540000000000001</v>
      </c>
      <c r="BY108" s="30">
        <v>4.8259999999999996</v>
      </c>
      <c r="BZ108" s="30">
        <v>8.32</v>
      </c>
      <c r="CA108" s="30">
        <v>3.1739999999999999</v>
      </c>
      <c r="CB108" s="30">
        <v>2.7719999999999998</v>
      </c>
      <c r="CC108" s="30">
        <v>4.74</v>
      </c>
      <c r="CD108" s="30">
        <v>4.2759999999999998</v>
      </c>
      <c r="CE108" s="30">
        <v>6.6879999999999997</v>
      </c>
      <c r="CF108" s="30">
        <v>3.8940000000000001</v>
      </c>
      <c r="CG108" s="30">
        <v>4.734</v>
      </c>
      <c r="CH108" s="30">
        <v>4.7</v>
      </c>
      <c r="CI108" s="30">
        <v>5.8</v>
      </c>
      <c r="CJ108" s="4">
        <f t="shared" si="84"/>
        <v>4.3470000000000004</v>
      </c>
      <c r="CK108" s="4">
        <f t="shared" si="85"/>
        <v>3.951282051282051</v>
      </c>
      <c r="CL108" s="4">
        <f t="shared" si="86"/>
        <v>4.1265285714285707</v>
      </c>
      <c r="CM108" s="4">
        <f t="shared" si="87"/>
        <v>-1</v>
      </c>
    </row>
    <row r="109" spans="1:91">
      <c r="A109" s="1" t="s">
        <v>5</v>
      </c>
      <c r="Q109" s="29">
        <v>2.2999999999999998</v>
      </c>
      <c r="R109" s="29">
        <v>-0.5</v>
      </c>
      <c r="S109" s="29">
        <v>1.1000000000000001</v>
      </c>
      <c r="T109" s="29">
        <v>1.2</v>
      </c>
      <c r="U109" s="29">
        <v>-0.1</v>
      </c>
      <c r="V109" s="29">
        <v>2.9</v>
      </c>
      <c r="W109" s="29">
        <v>0.6</v>
      </c>
      <c r="X109" s="29">
        <v>-0.6</v>
      </c>
      <c r="Y109" s="29">
        <v>1.1000000000000001</v>
      </c>
      <c r="Z109" s="29">
        <v>3.2</v>
      </c>
      <c r="AA109" s="30">
        <v>2.1</v>
      </c>
      <c r="AB109" s="29">
        <v>-2</v>
      </c>
      <c r="AC109" s="29">
        <v>-0.9</v>
      </c>
      <c r="AD109" s="29">
        <v>2.2999999999999998</v>
      </c>
      <c r="AE109" s="29">
        <v>1.8</v>
      </c>
      <c r="AF109" s="29">
        <v>2.2000000000000002</v>
      </c>
      <c r="AG109" s="29">
        <v>1.7</v>
      </c>
      <c r="AH109" s="29">
        <v>0.1</v>
      </c>
      <c r="AI109" s="29">
        <v>0.3</v>
      </c>
      <c r="AJ109" s="29">
        <v>3.3</v>
      </c>
      <c r="AK109" s="29">
        <v>1.3</v>
      </c>
      <c r="AL109" s="29">
        <v>1.7</v>
      </c>
      <c r="AM109" s="29">
        <v>0.8</v>
      </c>
      <c r="AN109" s="29">
        <v>2.2000000000000002</v>
      </c>
      <c r="AO109" s="29">
        <v>4.4000000000000004</v>
      </c>
      <c r="AP109" s="29">
        <v>2.2999999999999998</v>
      </c>
      <c r="AQ109" s="29">
        <v>2.4</v>
      </c>
      <c r="AR109" s="29">
        <v>1.4</v>
      </c>
      <c r="AS109" s="29">
        <v>2</v>
      </c>
      <c r="AT109" s="29">
        <v>2.2999999999999998</v>
      </c>
      <c r="AU109" s="29">
        <v>-0.6</v>
      </c>
      <c r="AV109" s="29">
        <v>6.3</v>
      </c>
      <c r="AW109" s="29">
        <v>1</v>
      </c>
      <c r="AX109" s="29">
        <v>2.2999999999999998</v>
      </c>
      <c r="AY109" s="29">
        <v>3.6</v>
      </c>
      <c r="AZ109" s="29">
        <v>2.4</v>
      </c>
      <c r="BA109" s="29">
        <v>1</v>
      </c>
      <c r="BB109" s="29">
        <v>1.2</v>
      </c>
      <c r="BC109" s="29">
        <v>3.3</v>
      </c>
      <c r="BD109" s="29">
        <v>3.6</v>
      </c>
      <c r="BE109" s="29">
        <v>0.3</v>
      </c>
      <c r="BF109" s="29">
        <v>-1.2</v>
      </c>
      <c r="BG109" s="29">
        <v>0.3</v>
      </c>
      <c r="BH109" s="29">
        <v>-2.8</v>
      </c>
      <c r="BI109" s="29">
        <v>0.5</v>
      </c>
      <c r="BJ109" s="29">
        <v>0</v>
      </c>
      <c r="BK109" s="29">
        <v>1.2</v>
      </c>
      <c r="BL109" s="29">
        <v>-0.2</v>
      </c>
      <c r="BM109" s="29">
        <v>1</v>
      </c>
      <c r="BN109" s="30">
        <v>3.9729999999999999</v>
      </c>
      <c r="BO109" s="30">
        <v>0.52100000000000002</v>
      </c>
      <c r="BP109" s="30">
        <v>4.4850000000000003</v>
      </c>
      <c r="BQ109" s="30">
        <v>1.292</v>
      </c>
      <c r="BR109" s="30">
        <v>3.7069999999999999</v>
      </c>
      <c r="BS109" s="30">
        <v>3.2029999999999998</v>
      </c>
      <c r="BT109" s="30">
        <v>0.72499999999999998</v>
      </c>
      <c r="BU109" s="30">
        <v>2.4159999999999999</v>
      </c>
      <c r="BV109" s="30">
        <v>1.9910000000000001</v>
      </c>
      <c r="BW109" s="30">
        <v>-1.492</v>
      </c>
      <c r="BX109" s="30">
        <v>5.9269999999999996</v>
      </c>
      <c r="BY109" s="30">
        <v>3.6560000000000001</v>
      </c>
      <c r="BZ109" s="30">
        <v>1.117</v>
      </c>
      <c r="CA109" s="30">
        <v>0.88200000000000001</v>
      </c>
      <c r="CB109" s="30">
        <v>2.2509999999999999</v>
      </c>
      <c r="CC109" s="30">
        <v>1.081</v>
      </c>
      <c r="CD109" s="30">
        <v>3.2210000000000001</v>
      </c>
      <c r="CE109" s="30">
        <v>2.8660000000000001</v>
      </c>
      <c r="CF109" s="30">
        <v>4.5579999999999998</v>
      </c>
      <c r="CG109" s="30">
        <v>1.492</v>
      </c>
      <c r="CH109" s="30">
        <v>2.9</v>
      </c>
      <c r="CI109" s="30">
        <v>4.7</v>
      </c>
      <c r="CJ109" s="4">
        <f t="shared" si="84"/>
        <v>1.7249032258064512</v>
      </c>
      <c r="CK109" s="4">
        <f t="shared" si="85"/>
        <v>1.6256410256410252</v>
      </c>
      <c r="CL109" s="4">
        <f t="shared" si="86"/>
        <v>1.6696</v>
      </c>
      <c r="CM109" s="4">
        <f t="shared" si="87"/>
        <v>-2.8</v>
      </c>
    </row>
    <row r="110" spans="1:91">
      <c r="A110" s="1" t="s">
        <v>6</v>
      </c>
      <c r="Q110" s="29">
        <v>-1.8</v>
      </c>
      <c r="R110" s="29">
        <v>-0.9</v>
      </c>
      <c r="S110" s="29">
        <v>-1.1000000000000001</v>
      </c>
      <c r="T110" s="29">
        <v>-0.1</v>
      </c>
      <c r="U110" s="29">
        <v>-2.1</v>
      </c>
      <c r="V110" s="29">
        <v>-1.1000000000000001</v>
      </c>
      <c r="W110" s="29">
        <v>-1.2</v>
      </c>
      <c r="X110" s="29">
        <v>0.4</v>
      </c>
      <c r="Y110" s="29">
        <v>-0.9</v>
      </c>
      <c r="Z110" s="29">
        <v>-1.5</v>
      </c>
      <c r="AA110" s="30">
        <v>-2.2999999999999998</v>
      </c>
      <c r="AB110" s="29">
        <v>-3.3</v>
      </c>
      <c r="AC110" s="29">
        <v>-3.3</v>
      </c>
      <c r="AD110" s="29">
        <v>0.1</v>
      </c>
      <c r="AE110" s="29">
        <v>0.1</v>
      </c>
      <c r="AF110" s="29">
        <v>1.6</v>
      </c>
      <c r="AG110" s="29">
        <v>-1.6</v>
      </c>
      <c r="AH110" s="29">
        <v>-1.9</v>
      </c>
      <c r="AI110" s="29">
        <v>-1.6</v>
      </c>
      <c r="AJ110" s="29">
        <v>-1.9</v>
      </c>
      <c r="AK110" s="29">
        <v>-1.2</v>
      </c>
      <c r="AL110" s="29">
        <v>0.6</v>
      </c>
      <c r="AM110" s="29">
        <v>-3.1</v>
      </c>
      <c r="AN110" s="29">
        <v>-1.1000000000000001</v>
      </c>
      <c r="AO110" s="29">
        <v>0.2</v>
      </c>
      <c r="AP110" s="29">
        <v>-2.7</v>
      </c>
      <c r="AQ110" s="29">
        <v>-1.5</v>
      </c>
      <c r="AR110" s="29">
        <v>-1</v>
      </c>
      <c r="AS110" s="29">
        <v>-0.2</v>
      </c>
      <c r="AT110" s="29">
        <v>-0.9</v>
      </c>
      <c r="AU110" s="29">
        <v>-3.2</v>
      </c>
      <c r="AV110" s="29">
        <v>0.2</v>
      </c>
      <c r="AW110" s="29">
        <v>-1.3</v>
      </c>
      <c r="AX110" s="29">
        <v>1.6</v>
      </c>
      <c r="AY110" s="29">
        <v>-1.5</v>
      </c>
      <c r="AZ110" s="29">
        <v>-0.1</v>
      </c>
      <c r="BA110" s="29">
        <v>-3.1</v>
      </c>
      <c r="BB110" s="29">
        <v>-2.6</v>
      </c>
      <c r="BC110" s="29">
        <v>0.5</v>
      </c>
      <c r="BD110" s="29">
        <v>-1.1000000000000001</v>
      </c>
      <c r="BE110" s="29">
        <v>1.3</v>
      </c>
      <c r="BF110" s="29">
        <v>-2.8</v>
      </c>
      <c r="BG110" s="29">
        <v>-1.1000000000000001</v>
      </c>
      <c r="BH110" s="29">
        <v>1.7</v>
      </c>
      <c r="BI110" s="29">
        <v>1.6</v>
      </c>
      <c r="BJ110" s="29">
        <v>-2.2999999999999998</v>
      </c>
      <c r="BK110" s="29">
        <v>-1.4</v>
      </c>
      <c r="BL110" s="29">
        <v>-0.2</v>
      </c>
      <c r="BM110" s="29">
        <v>-0.7</v>
      </c>
      <c r="BN110" s="30">
        <v>0.35399999999999998</v>
      </c>
      <c r="BO110" s="30">
        <v>3.2519999999999998</v>
      </c>
      <c r="BP110" s="30">
        <v>7.0000000000000007E-2</v>
      </c>
      <c r="BQ110" s="30">
        <v>-0.14599999999999999</v>
      </c>
      <c r="BR110" s="30">
        <v>0.873</v>
      </c>
      <c r="BS110" s="30">
        <v>-1.921</v>
      </c>
      <c r="BT110" s="30">
        <v>-0.89200000000000002</v>
      </c>
      <c r="BU110" s="30">
        <v>1.3640000000000001</v>
      </c>
      <c r="BV110" s="30">
        <v>1.0089999999999999</v>
      </c>
      <c r="BW110" s="30">
        <v>-8.5000000000000006E-2</v>
      </c>
      <c r="BX110" s="30">
        <v>8.0000000000000002E-3</v>
      </c>
      <c r="BY110" s="30">
        <v>1.621</v>
      </c>
      <c r="BZ110" s="30">
        <v>-0.4</v>
      </c>
      <c r="CA110" s="30">
        <v>-2.3450000000000002</v>
      </c>
      <c r="CB110" s="30">
        <v>0.627</v>
      </c>
      <c r="CC110" s="30">
        <v>0.90200000000000002</v>
      </c>
      <c r="CD110" s="30">
        <v>-1.353</v>
      </c>
      <c r="CE110" s="30">
        <v>-1.7370000000000001</v>
      </c>
      <c r="CF110" s="30">
        <v>-0.78900000000000003</v>
      </c>
      <c r="CG110" s="30">
        <v>-2.84</v>
      </c>
      <c r="CH110" s="30">
        <v>1.2</v>
      </c>
      <c r="CI110" s="30"/>
      <c r="CJ110" s="4">
        <f t="shared" si="84"/>
        <v>-0.20090322580645156</v>
      </c>
      <c r="CK110" s="4">
        <f t="shared" si="85"/>
        <v>-1.1487179487179486</v>
      </c>
      <c r="CL110" s="4">
        <f t="shared" si="86"/>
        <v>-0.72897142857142849</v>
      </c>
      <c r="CM110" s="4">
        <f t="shared" si="87"/>
        <v>-3.3</v>
      </c>
    </row>
    <row r="111" spans="1:91">
      <c r="A111" s="1" t="s">
        <v>7</v>
      </c>
      <c r="Q111" s="29">
        <v>-3.2</v>
      </c>
      <c r="R111" s="29">
        <v>-1.9</v>
      </c>
      <c r="S111" s="29">
        <v>-5.0999999999999996</v>
      </c>
      <c r="T111" s="29">
        <v>-2.6</v>
      </c>
      <c r="U111" s="29">
        <v>-3.9</v>
      </c>
      <c r="V111" s="29">
        <v>-4.3</v>
      </c>
      <c r="W111" s="29">
        <v>-1.7</v>
      </c>
      <c r="X111" s="29">
        <v>-3.2</v>
      </c>
      <c r="Y111" s="29">
        <v>-3.8</v>
      </c>
      <c r="Z111" s="29">
        <v>-2.4</v>
      </c>
      <c r="AA111" s="30">
        <v>-4</v>
      </c>
      <c r="AB111" s="29">
        <v>-4.3</v>
      </c>
      <c r="AC111" s="29">
        <v>-3.9</v>
      </c>
      <c r="AD111" s="29">
        <v>-2.2000000000000002</v>
      </c>
      <c r="AE111" s="29">
        <v>-2.4</v>
      </c>
      <c r="AF111" s="29">
        <v>-1.7</v>
      </c>
      <c r="AG111" s="29">
        <v>-2.6</v>
      </c>
      <c r="AH111" s="29">
        <v>-2.9</v>
      </c>
      <c r="AI111" s="29">
        <v>-2.2000000000000002</v>
      </c>
      <c r="AJ111" s="29">
        <v>-2.8</v>
      </c>
      <c r="AK111" s="29">
        <v>-3.2</v>
      </c>
      <c r="AL111" s="29">
        <v>-2.2000000000000002</v>
      </c>
      <c r="AM111" s="29">
        <v>-3.6</v>
      </c>
      <c r="AN111" s="29">
        <v>-1.1000000000000001</v>
      </c>
      <c r="AO111" s="29">
        <v>-0.3</v>
      </c>
      <c r="AP111" s="29">
        <v>-3.4</v>
      </c>
      <c r="AQ111" s="29">
        <v>-2.2999999999999998</v>
      </c>
      <c r="AR111" s="29">
        <v>-3.2</v>
      </c>
      <c r="AS111" s="29">
        <v>-3.5</v>
      </c>
      <c r="AT111" s="29">
        <v>-2.9</v>
      </c>
      <c r="AU111" s="29">
        <v>-1.6</v>
      </c>
      <c r="AV111" s="29">
        <v>-3.5</v>
      </c>
      <c r="AW111" s="29">
        <v>-0.3</v>
      </c>
      <c r="AX111" s="29">
        <v>-1.6</v>
      </c>
      <c r="AY111" s="29">
        <v>-2.1</v>
      </c>
      <c r="AZ111" s="29">
        <v>-1.9</v>
      </c>
      <c r="BA111" s="29">
        <v>-2.8</v>
      </c>
      <c r="BB111" s="29">
        <v>-2.7</v>
      </c>
      <c r="BC111" s="29">
        <v>0</v>
      </c>
      <c r="BD111" s="29">
        <v>-2.2000000000000002</v>
      </c>
      <c r="BE111" s="29">
        <v>0</v>
      </c>
      <c r="BF111" s="29">
        <v>-1.9</v>
      </c>
      <c r="BG111" s="29">
        <v>-1.2</v>
      </c>
      <c r="BH111" s="29">
        <v>-1.6</v>
      </c>
      <c r="BI111" s="29">
        <v>-2.8</v>
      </c>
      <c r="BJ111" s="29">
        <v>-3.1</v>
      </c>
      <c r="BK111" s="29">
        <v>-2.1</v>
      </c>
      <c r="BL111" s="29">
        <v>-2.6</v>
      </c>
      <c r="BM111" s="29">
        <v>-1.7</v>
      </c>
      <c r="BN111" s="30">
        <v>-2.6960000000000002</v>
      </c>
      <c r="BO111" s="30">
        <v>-1.956</v>
      </c>
      <c r="BP111" s="30">
        <v>-1.121</v>
      </c>
      <c r="BQ111" s="30">
        <v>-1.5980000000000001</v>
      </c>
      <c r="BR111" s="30">
        <v>-0.41699999999999998</v>
      </c>
      <c r="BS111" s="30">
        <v>-2.3439999999999999</v>
      </c>
      <c r="BT111" s="30">
        <v>-0.83299999999999996</v>
      </c>
      <c r="BU111" s="30">
        <v>-0.67900000000000005</v>
      </c>
      <c r="BV111" s="30">
        <v>-1.179</v>
      </c>
      <c r="BW111" s="30">
        <v>-2.8460000000000001</v>
      </c>
      <c r="BX111" s="30">
        <v>-1.9430000000000001</v>
      </c>
      <c r="BY111" s="30">
        <v>-2.883</v>
      </c>
      <c r="BZ111" s="30">
        <v>-2.5</v>
      </c>
      <c r="CA111" s="30">
        <v>-2.5609999999999999</v>
      </c>
      <c r="CB111" s="30">
        <v>-1.6659999999999999</v>
      </c>
      <c r="CC111" s="30">
        <v>-0.505</v>
      </c>
      <c r="CD111" s="30">
        <v>-2.3370000000000002</v>
      </c>
      <c r="CE111" s="30">
        <v>-1.0489999999999999</v>
      </c>
      <c r="CF111" s="30">
        <v>0.47</v>
      </c>
      <c r="CG111" s="30">
        <v>-2.5840000000000001</v>
      </c>
      <c r="CH111" s="30">
        <v>-0.1</v>
      </c>
      <c r="CI111" s="30"/>
      <c r="CJ111" s="4">
        <f t="shared" si="84"/>
        <v>-1.6944193548387099</v>
      </c>
      <c r="CK111" s="4">
        <f t="shared" si="85"/>
        <v>-2.6487179487179482</v>
      </c>
      <c r="CL111" s="4">
        <f t="shared" si="86"/>
        <v>-2.2261000000000002</v>
      </c>
      <c r="CM111" s="4">
        <f t="shared" si="87"/>
        <v>-5.0999999999999996</v>
      </c>
    </row>
    <row r="112" spans="1:91">
      <c r="A112" s="1" t="s">
        <v>8</v>
      </c>
      <c r="Q112" s="29">
        <v>-2.4</v>
      </c>
      <c r="R112" s="29">
        <v>-0.8</v>
      </c>
      <c r="S112" s="29">
        <v>-1</v>
      </c>
      <c r="T112" s="29">
        <v>-3.9</v>
      </c>
      <c r="U112" s="29">
        <v>-3.3</v>
      </c>
      <c r="V112" s="29">
        <v>-2.8</v>
      </c>
      <c r="W112" s="29">
        <v>-3.3</v>
      </c>
      <c r="X112" s="29">
        <v>-3.5</v>
      </c>
      <c r="Y112" s="29">
        <v>-3.3</v>
      </c>
      <c r="Z112" s="29">
        <v>-2.2000000000000002</v>
      </c>
      <c r="AA112" s="30">
        <v>-4</v>
      </c>
      <c r="AB112" s="29">
        <v>-3.2</v>
      </c>
      <c r="AC112" s="29">
        <v>-2.1</v>
      </c>
      <c r="AD112" s="29">
        <v>-2.5</v>
      </c>
      <c r="AE112" s="29">
        <v>-2.8</v>
      </c>
      <c r="AF112" s="29">
        <v>-1.7</v>
      </c>
      <c r="AG112" s="29">
        <v>-3.7</v>
      </c>
      <c r="AH112" s="29">
        <v>-0.9</v>
      </c>
      <c r="AI112" s="29">
        <v>-2.8</v>
      </c>
      <c r="AJ112" s="29">
        <v>-2.2999999999999998</v>
      </c>
      <c r="AK112" s="29">
        <v>-3.6</v>
      </c>
      <c r="AL112" s="29">
        <v>-3.2</v>
      </c>
      <c r="AM112" s="29">
        <v>-3.8</v>
      </c>
      <c r="AN112" s="29">
        <v>-2.7</v>
      </c>
      <c r="AO112" s="29">
        <v>-2</v>
      </c>
      <c r="AP112" s="29">
        <v>-2.9</v>
      </c>
      <c r="AQ112" s="29">
        <v>-3.3</v>
      </c>
      <c r="AR112" s="29">
        <v>-1.9</v>
      </c>
      <c r="AS112" s="29">
        <v>-3.6</v>
      </c>
      <c r="AT112" s="29">
        <v>-2.8</v>
      </c>
      <c r="AU112" s="29">
        <v>-1.4</v>
      </c>
      <c r="AV112" s="29">
        <v>-2.5</v>
      </c>
      <c r="AW112" s="29">
        <v>-2.1</v>
      </c>
      <c r="AX112" s="29">
        <v>-2.9</v>
      </c>
      <c r="AY112" s="29">
        <v>-3.4</v>
      </c>
      <c r="AZ112" s="29">
        <v>-4.2</v>
      </c>
      <c r="BA112" s="29">
        <v>-4.4000000000000004</v>
      </c>
      <c r="BB112" s="29">
        <v>-2</v>
      </c>
      <c r="BC112" s="29">
        <v>-1.5</v>
      </c>
      <c r="BD112" s="29">
        <v>-3.2</v>
      </c>
      <c r="BE112" s="29">
        <v>0</v>
      </c>
      <c r="BF112" s="29">
        <v>-2.1</v>
      </c>
      <c r="BG112" s="29">
        <v>-2</v>
      </c>
      <c r="BH112" s="29">
        <v>0.4</v>
      </c>
      <c r="BI112" s="29">
        <v>-2.7</v>
      </c>
      <c r="BJ112" s="29">
        <v>-2.7</v>
      </c>
      <c r="BK112" s="29">
        <v>-2</v>
      </c>
      <c r="BL112" s="29">
        <v>-2.8</v>
      </c>
      <c r="BM112" s="29">
        <v>-3.2</v>
      </c>
      <c r="BN112" s="30">
        <v>-3.339</v>
      </c>
      <c r="BO112" s="30">
        <v>-1.4419999999999999</v>
      </c>
      <c r="BP112" s="30">
        <v>0.51400000000000001</v>
      </c>
      <c r="BQ112" s="30">
        <v>-1.292</v>
      </c>
      <c r="BR112" s="30">
        <v>4.5999999999999999E-2</v>
      </c>
      <c r="BS112" s="30">
        <v>-3.82</v>
      </c>
      <c r="BT112" s="30">
        <v>-1.28</v>
      </c>
      <c r="BU112" s="30">
        <v>-2.9630000000000001</v>
      </c>
      <c r="BV112" s="30">
        <v>-2.573</v>
      </c>
      <c r="BW112" s="30">
        <v>-1.056</v>
      </c>
      <c r="BX112" s="30">
        <v>-1.867</v>
      </c>
      <c r="BY112" s="30">
        <v>-2.3780000000000001</v>
      </c>
      <c r="BZ112" s="30">
        <v>-2.1379999999999999</v>
      </c>
      <c r="CA112" s="30">
        <v>-1.153</v>
      </c>
      <c r="CB112" s="30">
        <v>-3.0150000000000001</v>
      </c>
      <c r="CC112" s="30">
        <v>-3.0870000000000002</v>
      </c>
      <c r="CD112" s="30">
        <v>-0.80300000000000005</v>
      </c>
      <c r="CE112" s="30">
        <v>-1.3260000000000001</v>
      </c>
      <c r="CF112" s="30">
        <v>-2.3069999999999999</v>
      </c>
      <c r="CG112" s="30">
        <v>-2.7810000000000001</v>
      </c>
      <c r="CH112" s="30">
        <v>-0.7</v>
      </c>
      <c r="CI112" s="30"/>
      <c r="CJ112" s="4">
        <f t="shared" si="84"/>
        <v>-1.9051612903225807</v>
      </c>
      <c r="CK112" s="4">
        <f t="shared" si="85"/>
        <v>-2.7358974358974364</v>
      </c>
      <c r="CL112" s="4">
        <f t="shared" si="86"/>
        <v>-2.3679999999999999</v>
      </c>
      <c r="CM112" s="4">
        <f t="shared" si="87"/>
        <v>-4.4000000000000004</v>
      </c>
    </row>
    <row r="113" spans="1:91">
      <c r="A113" s="1" t="s">
        <v>9</v>
      </c>
      <c r="Q113" s="29">
        <v>-3.2</v>
      </c>
      <c r="R113" s="29">
        <v>-1.4</v>
      </c>
      <c r="S113" s="29">
        <v>-1.2</v>
      </c>
      <c r="T113" s="29">
        <v>-2</v>
      </c>
      <c r="U113" s="29">
        <v>-2.8</v>
      </c>
      <c r="V113" s="29">
        <v>-1.7</v>
      </c>
      <c r="W113" s="29">
        <v>-2</v>
      </c>
      <c r="X113" s="29">
        <v>-2.7</v>
      </c>
      <c r="Y113" s="29">
        <v>-1.7</v>
      </c>
      <c r="Z113" s="29">
        <v>-2.2000000000000002</v>
      </c>
      <c r="AA113" s="30">
        <v>-2.1</v>
      </c>
      <c r="AB113" s="29">
        <v>-2.8</v>
      </c>
      <c r="AC113" s="29">
        <v>-1</v>
      </c>
      <c r="AD113" s="29">
        <v>-2.8</v>
      </c>
      <c r="AE113" s="29">
        <v>-1.6</v>
      </c>
      <c r="AF113" s="29">
        <v>-1.2</v>
      </c>
      <c r="AG113" s="29">
        <v>-3.2</v>
      </c>
      <c r="AH113" s="29">
        <v>-0.9</v>
      </c>
      <c r="AI113" s="29">
        <v>-2.7</v>
      </c>
      <c r="AJ113" s="29">
        <v>-2.6</v>
      </c>
      <c r="AK113" s="29">
        <v>-2.1</v>
      </c>
      <c r="AL113" s="29">
        <v>-4.3</v>
      </c>
      <c r="AM113" s="29">
        <v>-2.2999999999999998</v>
      </c>
      <c r="AN113" s="29">
        <v>-2.5</v>
      </c>
      <c r="AO113" s="29">
        <v>-0.6</v>
      </c>
      <c r="AP113" s="29">
        <v>-3.4</v>
      </c>
      <c r="AQ113" s="29">
        <v>-2.4</v>
      </c>
      <c r="AR113" s="29">
        <v>-0.9</v>
      </c>
      <c r="AS113" s="29">
        <v>-1.4</v>
      </c>
      <c r="AT113" s="29">
        <v>0.5</v>
      </c>
      <c r="AU113" s="29">
        <v>-1.4</v>
      </c>
      <c r="AV113" s="29">
        <v>-1.2</v>
      </c>
      <c r="AW113" s="29">
        <v>-2.1</v>
      </c>
      <c r="AX113" s="29">
        <v>-2.6</v>
      </c>
      <c r="AY113" s="29">
        <v>-2.2000000000000002</v>
      </c>
      <c r="AZ113" s="29">
        <v>-2.6</v>
      </c>
      <c r="BA113" s="29">
        <v>-2</v>
      </c>
      <c r="BB113" s="29">
        <v>-3.6</v>
      </c>
      <c r="BC113" s="29">
        <v>-2.7</v>
      </c>
      <c r="BD113" s="29">
        <v>-0.7</v>
      </c>
      <c r="BE113" s="29">
        <v>0.4</v>
      </c>
      <c r="BF113" s="29">
        <v>-1.5</v>
      </c>
      <c r="BG113" s="29">
        <v>-2.2999999999999998</v>
      </c>
      <c r="BH113" s="29">
        <v>0</v>
      </c>
      <c r="BI113" s="29">
        <v>-0.4</v>
      </c>
      <c r="BJ113" s="29">
        <v>-2.2000000000000002</v>
      </c>
      <c r="BK113" s="29">
        <v>-1</v>
      </c>
      <c r="BL113" s="29">
        <v>-1.3</v>
      </c>
      <c r="BM113" s="29">
        <v>-1.9</v>
      </c>
      <c r="BN113" s="30">
        <v>-2.2810000000000001</v>
      </c>
      <c r="BO113" s="30">
        <v>-2.4369999999999998</v>
      </c>
      <c r="BP113" s="30">
        <v>-1.6220000000000001</v>
      </c>
      <c r="BQ113" s="30">
        <v>-1.302</v>
      </c>
      <c r="BR113" s="30">
        <v>-0.93100000000000005</v>
      </c>
      <c r="BS113" s="30">
        <v>-2.5049999999999999</v>
      </c>
      <c r="BT113" s="30">
        <v>-1.125</v>
      </c>
      <c r="BU113" s="30">
        <v>-0.85099999999999998</v>
      </c>
      <c r="BV113" s="30">
        <v>-3.1970000000000001</v>
      </c>
      <c r="BW113" s="30">
        <v>-0.03</v>
      </c>
      <c r="BX113" s="30">
        <v>-2.2480000000000002</v>
      </c>
      <c r="BY113" s="30">
        <v>-0.752</v>
      </c>
      <c r="BZ113" s="30">
        <v>-2.2469999999999999</v>
      </c>
      <c r="CA113" s="30">
        <v>0.996</v>
      </c>
      <c r="CB113" s="30">
        <v>-1.0580000000000001</v>
      </c>
      <c r="CC113" s="30">
        <v>-3.43</v>
      </c>
      <c r="CD113" s="30">
        <v>1.7130000000000001</v>
      </c>
      <c r="CE113" s="30">
        <v>0.40300000000000002</v>
      </c>
      <c r="CF113" s="30">
        <v>-1.7</v>
      </c>
      <c r="CG113" s="30">
        <v>-2.9569999999999999</v>
      </c>
      <c r="CH113" s="30">
        <v>-2.1</v>
      </c>
      <c r="CI113" s="30"/>
      <c r="CJ113" s="4">
        <f t="shared" si="84"/>
        <v>-1.30841935483871</v>
      </c>
      <c r="CK113" s="4">
        <f t="shared" si="85"/>
        <v>-2.092307692307692</v>
      </c>
      <c r="CL113" s="4">
        <f t="shared" si="86"/>
        <v>-1.7451571428571431</v>
      </c>
      <c r="CM113" s="4">
        <f t="shared" si="87"/>
        <v>-4.3</v>
      </c>
    </row>
    <row r="114" spans="1:91">
      <c r="A114" s="1" t="s">
        <v>10</v>
      </c>
      <c r="Q114" s="29">
        <v>-0.8</v>
      </c>
      <c r="R114" s="29">
        <v>-0.9</v>
      </c>
      <c r="S114" s="29">
        <v>-2.1</v>
      </c>
      <c r="T114" s="29">
        <v>-2</v>
      </c>
      <c r="U114" s="29">
        <v>-0.2</v>
      </c>
      <c r="V114" s="29">
        <v>0.1</v>
      </c>
      <c r="W114" s="29">
        <v>-0.5</v>
      </c>
      <c r="X114" s="29">
        <v>-1.7</v>
      </c>
      <c r="Y114" s="29">
        <v>-1.2</v>
      </c>
      <c r="Z114" s="29">
        <v>-0.8</v>
      </c>
      <c r="AA114" s="30">
        <v>-0.6</v>
      </c>
      <c r="AB114" s="29">
        <v>-1.7</v>
      </c>
      <c r="AC114" s="29">
        <v>-1.1000000000000001</v>
      </c>
      <c r="AD114" s="29">
        <v>0.6</v>
      </c>
      <c r="AE114" s="29">
        <v>-1.4</v>
      </c>
      <c r="AF114" s="29">
        <v>-0.3</v>
      </c>
      <c r="AG114" s="29">
        <v>-0.8</v>
      </c>
      <c r="AH114" s="29">
        <v>-0.9</v>
      </c>
      <c r="AI114" s="29">
        <v>-0.6</v>
      </c>
      <c r="AJ114" s="29">
        <v>-1.3</v>
      </c>
      <c r="AK114" s="29">
        <v>-2.4</v>
      </c>
      <c r="AL114" s="29">
        <v>-1.2</v>
      </c>
      <c r="AM114" s="29">
        <v>0</v>
      </c>
      <c r="AN114" s="29">
        <v>0</v>
      </c>
      <c r="AO114" s="29">
        <v>-0.6</v>
      </c>
      <c r="AP114" s="29">
        <v>-0.7</v>
      </c>
      <c r="AQ114" s="29">
        <v>-0.9</v>
      </c>
      <c r="AR114" s="29">
        <v>1.3</v>
      </c>
      <c r="AS114" s="29">
        <v>-0.6</v>
      </c>
      <c r="AT114" s="29">
        <v>-1.3</v>
      </c>
      <c r="AU114" s="29">
        <v>-2.2999999999999998</v>
      </c>
      <c r="AV114" s="29">
        <v>0.9</v>
      </c>
      <c r="AW114" s="29">
        <v>-1</v>
      </c>
      <c r="AX114" s="29">
        <v>1.2</v>
      </c>
      <c r="AY114" s="29">
        <v>-1.3</v>
      </c>
      <c r="AZ114" s="29">
        <v>-1</v>
      </c>
      <c r="BA114" s="29">
        <v>-0.7</v>
      </c>
      <c r="BB114" s="29">
        <v>-0.8</v>
      </c>
      <c r="BC114" s="29">
        <v>0.3</v>
      </c>
      <c r="BD114" s="29">
        <v>0</v>
      </c>
      <c r="BE114" s="29">
        <v>0.3</v>
      </c>
      <c r="BF114" s="29">
        <v>-1.6</v>
      </c>
      <c r="BG114" s="29">
        <v>-1.2</v>
      </c>
      <c r="BH114" s="29">
        <v>0.3</v>
      </c>
      <c r="BI114" s="29">
        <v>2.1</v>
      </c>
      <c r="BJ114" s="29">
        <v>-0.9</v>
      </c>
      <c r="BK114" s="29">
        <v>-1.1000000000000001</v>
      </c>
      <c r="BL114" s="29">
        <v>-0.1</v>
      </c>
      <c r="BM114" s="29">
        <v>0.4</v>
      </c>
      <c r="BN114" s="30">
        <v>0.40799999999999997</v>
      </c>
      <c r="BO114" s="30">
        <v>-2.23</v>
      </c>
      <c r="BP114" s="30">
        <v>0.27</v>
      </c>
      <c r="BQ114" s="30">
        <v>-0.46300000000000002</v>
      </c>
      <c r="BR114" s="30">
        <v>-0.21299999999999999</v>
      </c>
      <c r="BS114" s="30">
        <v>1.625</v>
      </c>
      <c r="BT114" s="30">
        <v>-0.20300000000000001</v>
      </c>
      <c r="BU114" s="30">
        <v>0.65300000000000002</v>
      </c>
      <c r="BV114" s="30">
        <v>-5.0999999999999997E-2</v>
      </c>
      <c r="BW114" s="30">
        <v>-0.13900000000000001</v>
      </c>
      <c r="BX114" s="30">
        <v>0.65800000000000003</v>
      </c>
      <c r="BY114" s="30">
        <v>-1.3220000000000001</v>
      </c>
      <c r="BZ114" s="30">
        <v>1.675</v>
      </c>
      <c r="CA114" s="30">
        <v>-1.091</v>
      </c>
      <c r="CB114" s="30">
        <v>0.372</v>
      </c>
      <c r="CC114" s="30">
        <v>0.86699999999999999</v>
      </c>
      <c r="CD114" s="30">
        <v>-1.056</v>
      </c>
      <c r="CE114" s="30">
        <v>0.09</v>
      </c>
      <c r="CF114" s="30">
        <v>0.28799999999999998</v>
      </c>
      <c r="CG114" s="30">
        <v>-0.13900000000000001</v>
      </c>
      <c r="CH114" s="30">
        <v>-0.4</v>
      </c>
      <c r="CI114" s="30"/>
      <c r="CJ114" s="4">
        <f t="shared" si="84"/>
        <v>-7.1000000000000035E-2</v>
      </c>
      <c r="CK114" s="4">
        <f t="shared" si="85"/>
        <v>-0.75128205128205139</v>
      </c>
      <c r="CL114" s="4">
        <f t="shared" si="86"/>
        <v>-0.4500142857142857</v>
      </c>
      <c r="CM114" s="4">
        <f t="shared" si="87"/>
        <v>-2.4</v>
      </c>
    </row>
    <row r="115" spans="1:91">
      <c r="A115" s="1" t="s">
        <v>11</v>
      </c>
      <c r="Q115" s="29">
        <v>-0.7</v>
      </c>
      <c r="R115" s="29">
        <v>-1.2</v>
      </c>
      <c r="S115" s="29">
        <v>-0.9</v>
      </c>
      <c r="T115" s="29">
        <v>0.4</v>
      </c>
      <c r="U115" s="29">
        <v>-0.5</v>
      </c>
      <c r="V115" s="29">
        <v>2.7</v>
      </c>
      <c r="W115" s="29">
        <v>2.2000000000000002</v>
      </c>
      <c r="X115" s="29">
        <v>0.3</v>
      </c>
      <c r="Y115" s="29">
        <v>1.6</v>
      </c>
      <c r="Z115" s="29">
        <v>2.4</v>
      </c>
      <c r="AA115" s="30">
        <v>-0.4</v>
      </c>
      <c r="AB115" s="29">
        <v>-0.1</v>
      </c>
      <c r="AC115" s="29">
        <v>-1.4</v>
      </c>
      <c r="AD115" s="29">
        <v>2.1</v>
      </c>
      <c r="AE115" s="29">
        <v>1.1000000000000001</v>
      </c>
      <c r="AF115" s="29">
        <v>1.8</v>
      </c>
      <c r="AG115" s="29">
        <v>3.1</v>
      </c>
      <c r="AH115" s="29">
        <v>0.1</v>
      </c>
      <c r="AI115" s="29">
        <v>-2.1</v>
      </c>
      <c r="AJ115" s="29">
        <v>-0.3</v>
      </c>
      <c r="AK115" s="29">
        <v>1.8</v>
      </c>
      <c r="AL115" s="29">
        <v>0.3</v>
      </c>
      <c r="AM115" s="29">
        <v>-1.3</v>
      </c>
      <c r="AN115" s="29">
        <v>1.3</v>
      </c>
      <c r="AO115" s="29">
        <v>2.9</v>
      </c>
      <c r="AP115" s="29">
        <v>0.7</v>
      </c>
      <c r="AQ115" s="29">
        <v>0.3</v>
      </c>
      <c r="AR115" s="29">
        <v>1.9</v>
      </c>
      <c r="AS115" s="29">
        <v>1.4</v>
      </c>
      <c r="AT115" s="29">
        <v>-0.6</v>
      </c>
      <c r="AU115" s="29">
        <v>1.1000000000000001</v>
      </c>
      <c r="AV115" s="29">
        <v>0.7</v>
      </c>
      <c r="AW115" s="29">
        <v>2.2000000000000002</v>
      </c>
      <c r="AX115" s="29">
        <v>2.9</v>
      </c>
      <c r="AY115" s="29">
        <v>2.8</v>
      </c>
      <c r="AZ115" s="29">
        <v>0</v>
      </c>
      <c r="BA115" s="29">
        <v>1.4</v>
      </c>
      <c r="BB115" s="29">
        <v>-1.6</v>
      </c>
      <c r="BC115" s="29">
        <v>0.7</v>
      </c>
      <c r="BD115" s="29">
        <v>1.4</v>
      </c>
      <c r="BE115" s="29">
        <v>0.7</v>
      </c>
      <c r="BF115" s="29">
        <v>1.4</v>
      </c>
      <c r="BG115" s="29">
        <v>2.4</v>
      </c>
      <c r="BH115" s="29">
        <v>0</v>
      </c>
      <c r="BI115" s="29">
        <v>1</v>
      </c>
      <c r="BJ115" s="29">
        <v>1.3</v>
      </c>
      <c r="BK115" s="29">
        <v>3.7</v>
      </c>
      <c r="BL115" s="29">
        <v>-0.2</v>
      </c>
      <c r="BM115" s="29">
        <v>0.9</v>
      </c>
      <c r="BN115" s="30">
        <v>2.907</v>
      </c>
      <c r="BO115" s="30">
        <v>1.5009999999999999</v>
      </c>
      <c r="BP115" s="30">
        <v>2.2629999999999999</v>
      </c>
      <c r="BQ115" s="30">
        <v>2.2130000000000001</v>
      </c>
      <c r="BR115" s="30">
        <v>0.72799999999999998</v>
      </c>
      <c r="BS115" s="30">
        <v>1.3440000000000001</v>
      </c>
      <c r="BT115" s="30">
        <v>0.32100000000000001</v>
      </c>
      <c r="BU115" s="30">
        <v>-5.1999999999999998E-2</v>
      </c>
      <c r="BV115" s="30">
        <v>0.30199999999999999</v>
      </c>
      <c r="BW115" s="30">
        <v>1.948</v>
      </c>
      <c r="BX115" s="30">
        <v>0.48199999999999998</v>
      </c>
      <c r="BY115" s="30">
        <v>-0.436</v>
      </c>
      <c r="BZ115" s="30">
        <v>2.1819999999999999</v>
      </c>
      <c r="CA115" s="30">
        <v>0.125</v>
      </c>
      <c r="CB115" s="30">
        <v>1.202</v>
      </c>
      <c r="CC115" s="30">
        <v>0.433</v>
      </c>
      <c r="CD115" s="30">
        <v>0.84</v>
      </c>
      <c r="CE115" s="30">
        <v>2.2519999999999998</v>
      </c>
      <c r="CF115" s="30">
        <v>0.94099999999999995</v>
      </c>
      <c r="CG115" s="30">
        <v>1.865</v>
      </c>
      <c r="CH115" s="30">
        <v>1.9</v>
      </c>
      <c r="CI115" s="30"/>
      <c r="CJ115" s="4">
        <f t="shared" si="84"/>
        <v>1.2213225806451615</v>
      </c>
      <c r="CK115" s="4">
        <f t="shared" si="85"/>
        <v>0.74615384615384595</v>
      </c>
      <c r="CL115" s="4">
        <f t="shared" si="86"/>
        <v>0.95658571428571426</v>
      </c>
      <c r="CM115" s="4">
        <f t="shared" si="87"/>
        <v>-2.1</v>
      </c>
    </row>
    <row r="116" spans="1:91">
      <c r="A116" s="1" t="s">
        <v>12</v>
      </c>
      <c r="Q116" s="29">
        <v>-0.4</v>
      </c>
      <c r="R116" s="29">
        <v>2.1</v>
      </c>
      <c r="S116" s="29">
        <v>1.1000000000000001</v>
      </c>
      <c r="T116" s="29">
        <v>4</v>
      </c>
      <c r="U116" s="29">
        <v>1.9</v>
      </c>
      <c r="V116" s="29">
        <v>3.2</v>
      </c>
      <c r="W116" s="29">
        <v>4.2</v>
      </c>
      <c r="X116" s="29">
        <v>1.4</v>
      </c>
      <c r="Y116" s="29">
        <v>2.7</v>
      </c>
      <c r="Z116" s="29">
        <v>3.9</v>
      </c>
      <c r="AA116" s="30">
        <v>1.1000000000000001</v>
      </c>
      <c r="AB116" s="29">
        <v>1</v>
      </c>
      <c r="AC116" s="29">
        <v>2.2000000000000002</v>
      </c>
      <c r="AD116" s="29">
        <v>4.4000000000000004</v>
      </c>
      <c r="AE116" s="29">
        <v>1.7</v>
      </c>
      <c r="AF116" s="29">
        <v>5</v>
      </c>
      <c r="AG116" s="29">
        <v>2.5</v>
      </c>
      <c r="AH116" s="29">
        <v>2.2999999999999998</v>
      </c>
      <c r="AI116" s="29">
        <v>0.7</v>
      </c>
      <c r="AJ116" s="29">
        <v>1.9</v>
      </c>
      <c r="AK116" s="29">
        <v>2.9</v>
      </c>
      <c r="AL116" s="29">
        <v>4.3</v>
      </c>
      <c r="AM116" s="29">
        <v>1.8</v>
      </c>
      <c r="AN116" s="29">
        <v>3.2</v>
      </c>
      <c r="AO116" s="29">
        <v>4.5999999999999996</v>
      </c>
      <c r="AP116" s="29">
        <v>5.4</v>
      </c>
      <c r="AQ116" s="29">
        <v>5.6</v>
      </c>
      <c r="AR116" s="29">
        <v>5.0999999999999996</v>
      </c>
      <c r="AS116" s="29">
        <v>2.9</v>
      </c>
      <c r="AT116" s="29">
        <v>1.4</v>
      </c>
      <c r="AU116" s="29">
        <v>2</v>
      </c>
      <c r="AV116" s="29">
        <v>3</v>
      </c>
      <c r="AW116" s="29">
        <v>4.5</v>
      </c>
      <c r="AX116" s="29">
        <v>0.5</v>
      </c>
      <c r="AY116" s="29">
        <v>3.9</v>
      </c>
      <c r="AZ116" s="29">
        <v>1.7</v>
      </c>
      <c r="BA116" s="29">
        <v>2.1</v>
      </c>
      <c r="BB116" s="29">
        <v>4.7</v>
      </c>
      <c r="BC116" s="29">
        <v>2.6</v>
      </c>
      <c r="BD116" s="29">
        <v>3.8</v>
      </c>
      <c r="BE116" s="29">
        <v>3.5</v>
      </c>
      <c r="BF116" s="29">
        <v>3.4</v>
      </c>
      <c r="BG116" s="29">
        <v>2.9</v>
      </c>
      <c r="BH116" s="29">
        <v>3.2</v>
      </c>
      <c r="BI116" s="29">
        <v>3.1</v>
      </c>
      <c r="BJ116" s="29">
        <v>3.8</v>
      </c>
      <c r="BK116" s="29">
        <v>0.3</v>
      </c>
      <c r="BL116" s="29">
        <v>3.9</v>
      </c>
      <c r="BM116" s="29">
        <v>0.9</v>
      </c>
      <c r="BN116" s="30">
        <v>1.7430000000000001</v>
      </c>
      <c r="BO116" s="30">
        <v>2.702</v>
      </c>
      <c r="BP116" s="30">
        <v>3.6970000000000001</v>
      </c>
      <c r="BQ116" s="30">
        <v>3.52</v>
      </c>
      <c r="BR116" s="30">
        <v>1.458</v>
      </c>
      <c r="BS116" s="30">
        <v>2.71</v>
      </c>
      <c r="BT116" s="30">
        <v>0.20399999999999999</v>
      </c>
      <c r="BU116" s="30">
        <v>0.996</v>
      </c>
      <c r="BV116" s="30">
        <v>3.476</v>
      </c>
      <c r="BW116" s="30">
        <v>3.9249999999999998</v>
      </c>
      <c r="BX116" s="30">
        <v>1.1120000000000001</v>
      </c>
      <c r="BY116" s="30">
        <v>3.7909999999999999</v>
      </c>
      <c r="BZ116" s="30">
        <v>2.0569999999999999</v>
      </c>
      <c r="CA116" s="30">
        <v>3.117</v>
      </c>
      <c r="CB116" s="30">
        <v>3.0059999999999998</v>
      </c>
      <c r="CC116" s="30">
        <v>3.0990000000000002</v>
      </c>
      <c r="CD116" s="30">
        <v>1.1479999999999999</v>
      </c>
      <c r="CE116" s="30">
        <v>4.2069999999999999</v>
      </c>
      <c r="CF116" s="30">
        <v>3.1259999999999999</v>
      </c>
      <c r="CG116" s="30">
        <v>0.92600000000000005</v>
      </c>
      <c r="CH116" s="30">
        <v>4.0999999999999996</v>
      </c>
      <c r="CI116" s="30"/>
      <c r="CJ116" s="4">
        <f t="shared" si="84"/>
        <v>2.6748387096774189</v>
      </c>
      <c r="CK116" s="4">
        <f t="shared" si="85"/>
        <v>2.7974358974358973</v>
      </c>
      <c r="CL116" s="4">
        <f t="shared" si="86"/>
        <v>2.7431428571428573</v>
      </c>
      <c r="CM116" s="4">
        <f t="shared" si="87"/>
        <v>-0.4</v>
      </c>
    </row>
    <row r="117" spans="1:91">
      <c r="A117" s="1" t="s">
        <v>13</v>
      </c>
      <c r="Q117" s="29">
        <v>5.5</v>
      </c>
      <c r="R117" s="29">
        <v>2.7</v>
      </c>
      <c r="S117" s="29">
        <v>4.8</v>
      </c>
      <c r="T117" s="29">
        <v>6.3</v>
      </c>
      <c r="U117" s="29">
        <v>2.1</v>
      </c>
      <c r="V117" s="29">
        <v>3.6</v>
      </c>
      <c r="W117" s="29">
        <v>4.5999999999999996</v>
      </c>
      <c r="X117" s="29">
        <v>4.7</v>
      </c>
      <c r="Y117" s="29">
        <v>3</v>
      </c>
      <c r="Z117" s="29">
        <v>5.5</v>
      </c>
      <c r="AA117" s="30">
        <v>2.4</v>
      </c>
      <c r="AB117" s="29">
        <v>4.9000000000000004</v>
      </c>
      <c r="AC117" s="29">
        <v>4.7</v>
      </c>
      <c r="AD117" s="29">
        <v>2.7</v>
      </c>
      <c r="AE117" s="29">
        <v>5.7</v>
      </c>
      <c r="AF117" s="29">
        <v>4.3</v>
      </c>
      <c r="AG117" s="29">
        <v>5.4</v>
      </c>
      <c r="AH117" s="29">
        <v>3.3</v>
      </c>
      <c r="AI117" s="29">
        <v>5.4</v>
      </c>
      <c r="AJ117" s="29">
        <v>2.2999999999999998</v>
      </c>
      <c r="AK117" s="29">
        <v>6.1</v>
      </c>
      <c r="AL117" s="29">
        <v>4.2</v>
      </c>
      <c r="AM117" s="29">
        <v>8.3000000000000007</v>
      </c>
      <c r="AN117" s="29">
        <v>6.9</v>
      </c>
      <c r="AO117" s="29">
        <v>5</v>
      </c>
      <c r="AP117" s="29">
        <v>4.2</v>
      </c>
      <c r="AQ117" s="29">
        <v>6.9</v>
      </c>
      <c r="AR117" s="29">
        <v>7.8</v>
      </c>
      <c r="AS117" s="29">
        <v>3.9</v>
      </c>
      <c r="AT117" s="29">
        <v>6</v>
      </c>
      <c r="AU117" s="29">
        <v>5.7</v>
      </c>
      <c r="AV117" s="29">
        <v>5.8</v>
      </c>
      <c r="AW117" s="29">
        <v>5.0999999999999996</v>
      </c>
      <c r="AX117" s="29">
        <v>3.1</v>
      </c>
      <c r="AY117" s="29">
        <v>6.9</v>
      </c>
      <c r="AZ117" s="29">
        <v>1.6</v>
      </c>
      <c r="BA117" s="29">
        <v>4.2</v>
      </c>
      <c r="BB117" s="29">
        <v>6.7</v>
      </c>
      <c r="BC117" s="29">
        <v>9.6</v>
      </c>
      <c r="BD117" s="29">
        <v>3.9</v>
      </c>
      <c r="BE117" s="29">
        <v>5.9</v>
      </c>
      <c r="BF117" s="29">
        <v>6.4</v>
      </c>
      <c r="BG117" s="29">
        <v>4.4000000000000004</v>
      </c>
      <c r="BH117" s="29">
        <v>5.9</v>
      </c>
      <c r="BI117" s="29">
        <v>5.3</v>
      </c>
      <c r="BJ117" s="29">
        <v>2.8</v>
      </c>
      <c r="BK117" s="29">
        <v>4.0999999999999996</v>
      </c>
      <c r="BL117" s="29">
        <v>5.0999999999999996</v>
      </c>
      <c r="BM117" s="29">
        <v>7.6</v>
      </c>
      <c r="BN117" s="30">
        <v>4.359</v>
      </c>
      <c r="BO117" s="30">
        <v>3.948</v>
      </c>
      <c r="BP117" s="30">
        <v>6.2649999999999997</v>
      </c>
      <c r="BQ117" s="30">
        <v>4.3280000000000003</v>
      </c>
      <c r="BR117" s="30">
        <v>5.8849999999999998</v>
      </c>
      <c r="BS117" s="30">
        <v>8.0500000000000007</v>
      </c>
      <c r="BT117" s="30">
        <v>6.8179999999999996</v>
      </c>
      <c r="BU117" s="30">
        <v>6.4180000000000001</v>
      </c>
      <c r="BV117" s="30">
        <v>3.83</v>
      </c>
      <c r="BW117" s="30">
        <v>6.7149999999999999</v>
      </c>
      <c r="BX117" s="30">
        <v>3.492</v>
      </c>
      <c r="BY117" s="30">
        <v>5.4459999999999997</v>
      </c>
      <c r="BZ117" s="30">
        <v>6.6879999999999997</v>
      </c>
      <c r="CA117" s="30">
        <v>4.6900000000000004</v>
      </c>
      <c r="CB117" s="30">
        <v>7.99</v>
      </c>
      <c r="CC117" s="30">
        <v>5.6159999999999997</v>
      </c>
      <c r="CD117" s="30">
        <v>6.835</v>
      </c>
      <c r="CE117" s="30">
        <v>6.4829999999999997</v>
      </c>
      <c r="CF117" s="30">
        <v>2.5590000000000002</v>
      </c>
      <c r="CG117" s="30">
        <v>5.0110000000000001</v>
      </c>
      <c r="CH117" s="30">
        <v>5.6</v>
      </c>
      <c r="CI117" s="30"/>
      <c r="CJ117" s="4">
        <f t="shared" si="84"/>
        <v>5.4330967741935501</v>
      </c>
      <c r="CK117" s="4">
        <f t="shared" si="85"/>
        <v>4.9205128205128208</v>
      </c>
      <c r="CL117" s="4">
        <f t="shared" si="86"/>
        <v>5.147514285714287</v>
      </c>
      <c r="CM117" s="4">
        <f t="shared" si="87"/>
        <v>1.6</v>
      </c>
    </row>
    <row r="118" spans="1:91">
      <c r="A118" s="29" t="s">
        <v>193</v>
      </c>
      <c r="Q118" s="30">
        <f t="shared" ref="Q118:BQ118" si="88">MIN(Q106:Q117)</f>
        <v>-3.2</v>
      </c>
      <c r="R118" s="30">
        <f t="shared" si="88"/>
        <v>-1.9</v>
      </c>
      <c r="S118" s="30">
        <f t="shared" si="88"/>
        <v>-5.0999999999999996</v>
      </c>
      <c r="T118" s="30">
        <f t="shared" si="88"/>
        <v>-3.9</v>
      </c>
      <c r="U118" s="30">
        <f t="shared" si="88"/>
        <v>-3.9</v>
      </c>
      <c r="V118" s="30">
        <f t="shared" si="88"/>
        <v>-4.3</v>
      </c>
      <c r="W118" s="30">
        <f t="shared" si="88"/>
        <v>-3.3</v>
      </c>
      <c r="X118" s="30">
        <f t="shared" si="88"/>
        <v>-3.5</v>
      </c>
      <c r="Y118" s="30">
        <f t="shared" si="88"/>
        <v>-3.8</v>
      </c>
      <c r="Z118" s="30">
        <f t="shared" si="88"/>
        <v>-2.4</v>
      </c>
      <c r="AA118" s="30">
        <f t="shared" si="88"/>
        <v>-4</v>
      </c>
      <c r="AB118" s="30">
        <f t="shared" si="88"/>
        <v>-4.3</v>
      </c>
      <c r="AC118" s="30">
        <f t="shared" si="88"/>
        <v>-3.9</v>
      </c>
      <c r="AD118" s="30">
        <f t="shared" si="88"/>
        <v>-2.8</v>
      </c>
      <c r="AE118" s="30">
        <f t="shared" si="88"/>
        <v>-2.8</v>
      </c>
      <c r="AF118" s="30">
        <f t="shared" si="88"/>
        <v>-1.7</v>
      </c>
      <c r="AG118" s="30">
        <f t="shared" si="88"/>
        <v>-3.7</v>
      </c>
      <c r="AH118" s="30">
        <f t="shared" si="88"/>
        <v>-2.9</v>
      </c>
      <c r="AI118" s="30">
        <f t="shared" si="88"/>
        <v>-2.8</v>
      </c>
      <c r="AJ118" s="30">
        <f t="shared" si="88"/>
        <v>-2.8</v>
      </c>
      <c r="AK118" s="30">
        <f t="shared" si="88"/>
        <v>-3.6</v>
      </c>
      <c r="AL118" s="30">
        <f t="shared" si="88"/>
        <v>-4.3</v>
      </c>
      <c r="AM118" s="30">
        <f t="shared" si="88"/>
        <v>-3.8</v>
      </c>
      <c r="AN118" s="30">
        <f t="shared" si="88"/>
        <v>-2.7</v>
      </c>
      <c r="AO118" s="30">
        <f t="shared" si="88"/>
        <v>-2</v>
      </c>
      <c r="AP118" s="30">
        <f t="shared" si="88"/>
        <v>-3.4</v>
      </c>
      <c r="AQ118" s="30">
        <f t="shared" si="88"/>
        <v>-3.3</v>
      </c>
      <c r="AR118" s="30">
        <f t="shared" si="88"/>
        <v>-3.2</v>
      </c>
      <c r="AS118" s="30">
        <f t="shared" si="88"/>
        <v>-3.6</v>
      </c>
      <c r="AT118" s="30">
        <f t="shared" si="88"/>
        <v>-2.9</v>
      </c>
      <c r="AU118" s="30">
        <f t="shared" si="88"/>
        <v>-3.2</v>
      </c>
      <c r="AV118" s="30">
        <f t="shared" si="88"/>
        <v>-3.5</v>
      </c>
      <c r="AW118" s="30">
        <f t="shared" si="88"/>
        <v>-2.1</v>
      </c>
      <c r="AX118" s="30">
        <f t="shared" si="88"/>
        <v>-2.9</v>
      </c>
      <c r="AY118" s="30">
        <f t="shared" si="88"/>
        <v>-3.4</v>
      </c>
      <c r="AZ118" s="30">
        <f t="shared" si="88"/>
        <v>-4.2</v>
      </c>
      <c r="BA118" s="30">
        <f t="shared" si="88"/>
        <v>-4.4000000000000004</v>
      </c>
      <c r="BB118" s="30">
        <f t="shared" si="88"/>
        <v>-3.6</v>
      </c>
      <c r="BC118" s="30">
        <f t="shared" si="88"/>
        <v>-2.7</v>
      </c>
      <c r="BD118" s="30">
        <f t="shared" si="88"/>
        <v>-3.2</v>
      </c>
      <c r="BE118" s="30">
        <f t="shared" si="88"/>
        <v>0</v>
      </c>
      <c r="BF118" s="30">
        <f t="shared" si="88"/>
        <v>-2.8</v>
      </c>
      <c r="BG118" s="30">
        <f t="shared" si="88"/>
        <v>-2.2999999999999998</v>
      </c>
      <c r="BH118" s="30">
        <f t="shared" si="88"/>
        <v>-2.8</v>
      </c>
      <c r="BI118" s="30">
        <f t="shared" si="88"/>
        <v>-2.8</v>
      </c>
      <c r="BJ118" s="30">
        <f t="shared" si="88"/>
        <v>-3.1</v>
      </c>
      <c r="BK118" s="30">
        <f t="shared" si="88"/>
        <v>-2.1</v>
      </c>
      <c r="BL118" s="30">
        <f t="shared" si="88"/>
        <v>-2.8</v>
      </c>
      <c r="BM118" s="30">
        <f t="shared" si="88"/>
        <v>-3.2</v>
      </c>
      <c r="BN118" s="30">
        <f t="shared" si="88"/>
        <v>-3.339</v>
      </c>
      <c r="BO118" s="30">
        <f t="shared" si="88"/>
        <v>-2.4369999999999998</v>
      </c>
      <c r="BP118" s="30">
        <f t="shared" si="88"/>
        <v>-1.6220000000000001</v>
      </c>
      <c r="BQ118" s="30">
        <f t="shared" si="88"/>
        <v>-1.5980000000000001</v>
      </c>
      <c r="BR118" s="30">
        <f>MIN(BR106:BR117)</f>
        <v>-0.93100000000000005</v>
      </c>
      <c r="BS118" s="30">
        <f t="shared" ref="BS118:CH118" si="89">MIN(BS106:BS117)</f>
        <v>-3.82</v>
      </c>
      <c r="BT118" s="30">
        <f t="shared" si="89"/>
        <v>-1.28</v>
      </c>
      <c r="BU118" s="30">
        <f t="shared" si="89"/>
        <v>-2.9630000000000001</v>
      </c>
      <c r="BV118" s="30">
        <f t="shared" si="89"/>
        <v>-3.1970000000000001</v>
      </c>
      <c r="BW118" s="30">
        <f t="shared" si="89"/>
        <v>-2.8460000000000001</v>
      </c>
      <c r="BX118" s="30">
        <f t="shared" si="89"/>
        <v>-2.2480000000000002</v>
      </c>
      <c r="BY118" s="30">
        <f t="shared" si="89"/>
        <v>-2.883</v>
      </c>
      <c r="BZ118" s="30">
        <f t="shared" si="89"/>
        <v>-2.5</v>
      </c>
      <c r="CA118" s="30">
        <f t="shared" si="89"/>
        <v>-2.5609999999999999</v>
      </c>
      <c r="CB118" s="30">
        <f t="shared" si="89"/>
        <v>-3.0150000000000001</v>
      </c>
      <c r="CC118" s="30">
        <f t="shared" si="89"/>
        <v>-3.43</v>
      </c>
      <c r="CD118" s="30">
        <f t="shared" si="89"/>
        <v>-2.3370000000000002</v>
      </c>
      <c r="CE118" s="30">
        <f t="shared" si="89"/>
        <v>-1.7370000000000001</v>
      </c>
      <c r="CF118" s="30">
        <f t="shared" si="89"/>
        <v>-2.3069999999999999</v>
      </c>
      <c r="CG118" s="30">
        <f t="shared" si="89"/>
        <v>-2.9569999999999999</v>
      </c>
      <c r="CH118" s="30">
        <f t="shared" si="89"/>
        <v>-2.1</v>
      </c>
    </row>
    <row r="119" spans="1:91">
      <c r="AA119" s="17"/>
    </row>
    <row r="120" spans="1:91">
      <c r="AA120" s="17"/>
    </row>
    <row r="121" spans="1:91">
      <c r="AA121" s="17"/>
    </row>
    <row r="122" spans="1:91">
      <c r="AA122" s="17"/>
    </row>
    <row r="123" spans="1:91">
      <c r="AA123" s="17"/>
    </row>
    <row r="124" spans="1:91">
      <c r="AA124" s="17"/>
    </row>
    <row r="125" spans="1:91">
      <c r="AA125" s="17"/>
    </row>
    <row r="126" spans="1:91">
      <c r="AA126" s="17"/>
    </row>
    <row r="127" spans="1:91">
      <c r="AA127" s="17"/>
    </row>
    <row r="128" spans="1:91">
      <c r="AA128" s="17"/>
    </row>
    <row r="129" spans="27:27">
      <c r="AA129" s="17"/>
    </row>
    <row r="130" spans="27:27">
      <c r="AA130" s="17"/>
    </row>
    <row r="131" spans="27:27">
      <c r="AA131" s="17"/>
    </row>
    <row r="132" spans="27:27">
      <c r="AA132" s="17"/>
    </row>
    <row r="133" spans="27:27">
      <c r="AA133" s="17"/>
    </row>
    <row r="134" spans="27:27">
      <c r="AA134" s="17"/>
    </row>
    <row r="135" spans="27:27">
      <c r="AA135" s="17"/>
    </row>
    <row r="136" spans="27:27">
      <c r="AA136" s="17"/>
    </row>
    <row r="137" spans="27:27">
      <c r="AA137" s="17"/>
    </row>
    <row r="138" spans="27:27">
      <c r="AA138" s="17"/>
    </row>
    <row r="139" spans="27:27">
      <c r="AA139" s="17"/>
    </row>
    <row r="140" spans="27:27">
      <c r="AA140" s="17"/>
    </row>
    <row r="141" spans="27:27">
      <c r="AA141" s="17"/>
    </row>
    <row r="142" spans="27:27">
      <c r="AA142" s="17"/>
    </row>
    <row r="143" spans="27:27">
      <c r="AA143" s="17"/>
    </row>
    <row r="144" spans="27:27">
      <c r="AA144" s="17"/>
    </row>
    <row r="145" spans="27:27">
      <c r="AA145" s="17"/>
    </row>
    <row r="146" spans="27:27">
      <c r="AA146" s="17"/>
    </row>
    <row r="147" spans="27:27">
      <c r="AA147" s="17"/>
    </row>
    <row r="148" spans="27:27">
      <c r="AA148" s="17"/>
    </row>
    <row r="149" spans="27:27">
      <c r="AA149" s="17"/>
    </row>
    <row r="150" spans="27:27">
      <c r="AA150" s="17"/>
    </row>
    <row r="151" spans="27:27">
      <c r="AA151" s="17"/>
    </row>
    <row r="152" spans="27:27">
      <c r="AA152" s="17"/>
    </row>
    <row r="153" spans="27:27">
      <c r="AA153" s="17"/>
    </row>
    <row r="154" spans="27:27">
      <c r="AA154" s="17"/>
    </row>
    <row r="155" spans="27:27">
      <c r="AA155" s="17"/>
    </row>
    <row r="156" spans="27:27">
      <c r="AA156" s="17"/>
    </row>
    <row r="157" spans="27:27">
      <c r="AA157" s="17"/>
    </row>
    <row r="158" spans="27:27">
      <c r="AA158" s="17"/>
    </row>
    <row r="159" spans="27:27">
      <c r="AA159" s="17"/>
    </row>
    <row r="160" spans="27:27">
      <c r="AA160" s="17"/>
    </row>
    <row r="161" spans="27:27">
      <c r="AA161" s="17"/>
    </row>
    <row r="162" spans="27:27">
      <c r="AA162" s="17"/>
    </row>
    <row r="163" spans="27:27">
      <c r="AA163" s="17"/>
    </row>
    <row r="164" spans="27:27">
      <c r="AA164" s="17"/>
    </row>
    <row r="165" spans="27:27">
      <c r="AA165" s="17"/>
    </row>
    <row r="166" spans="27:27">
      <c r="AA166" s="17"/>
    </row>
    <row r="167" spans="27:27">
      <c r="AA167" s="17"/>
    </row>
    <row r="168" spans="27:27">
      <c r="AA168" s="17"/>
    </row>
    <row r="169" spans="27:27">
      <c r="AA169" s="17"/>
    </row>
    <row r="170" spans="27:27">
      <c r="AA170" s="17"/>
    </row>
    <row r="171" spans="27:27">
      <c r="AA171" s="17"/>
    </row>
    <row r="172" spans="27:27">
      <c r="AA172" s="17"/>
    </row>
    <row r="173" spans="27:27">
      <c r="AA173" s="17"/>
    </row>
    <row r="174" spans="27:27">
      <c r="AA174" s="17"/>
    </row>
    <row r="175" spans="27:27">
      <c r="AA175" s="17"/>
    </row>
    <row r="176" spans="27:27">
      <c r="AA176" s="17"/>
    </row>
    <row r="177" spans="27:27">
      <c r="AA177" s="17"/>
    </row>
    <row r="178" spans="27:27">
      <c r="AA178" s="17"/>
    </row>
    <row r="179" spans="27:27">
      <c r="AA179" s="17"/>
    </row>
    <row r="180" spans="27:27">
      <c r="AA180" s="17"/>
    </row>
    <row r="181" spans="27:27">
      <c r="AA181" s="17"/>
    </row>
    <row r="182" spans="27:27">
      <c r="AA182" s="17"/>
    </row>
    <row r="183" spans="27:27">
      <c r="AA183" s="17"/>
    </row>
    <row r="184" spans="27:27">
      <c r="AA184" s="17"/>
    </row>
    <row r="185" spans="27:27">
      <c r="AA185" s="17"/>
    </row>
    <row r="186" spans="27:27">
      <c r="AA186" s="17"/>
    </row>
    <row r="187" spans="27:27">
      <c r="AA187" s="17"/>
    </row>
    <row r="188" spans="27:27">
      <c r="AA188" s="17"/>
    </row>
    <row r="189" spans="27:27">
      <c r="AA189" s="17"/>
    </row>
    <row r="190" spans="27:27">
      <c r="AA190" s="17"/>
    </row>
    <row r="191" spans="27:27">
      <c r="AA191" s="17"/>
    </row>
    <row r="192" spans="27:27">
      <c r="AA192" s="17"/>
    </row>
    <row r="193" spans="27:27">
      <c r="AA193" s="17"/>
    </row>
    <row r="194" spans="27:27">
      <c r="AA194" s="17"/>
    </row>
    <row r="195" spans="27:27">
      <c r="AA195" s="17"/>
    </row>
    <row r="196" spans="27:27">
      <c r="AA196" s="17"/>
    </row>
    <row r="197" spans="27:27">
      <c r="AA197" s="17"/>
    </row>
    <row r="198" spans="27:27">
      <c r="AA198" s="17"/>
    </row>
    <row r="199" spans="27:27">
      <c r="AA199" s="17"/>
    </row>
    <row r="200" spans="27:27">
      <c r="AA200" s="17"/>
    </row>
    <row r="201" spans="27:27">
      <c r="AA201" s="17"/>
    </row>
    <row r="202" spans="27:27">
      <c r="AA202" s="17"/>
    </row>
    <row r="203" spans="27:27">
      <c r="AA203" s="17"/>
    </row>
    <row r="204" spans="27:27">
      <c r="AA204" s="17"/>
    </row>
    <row r="205" spans="27:27">
      <c r="AA205" s="17"/>
    </row>
    <row r="206" spans="27:27">
      <c r="AA206" s="17"/>
    </row>
    <row r="207" spans="27:27">
      <c r="AA207" s="17"/>
    </row>
    <row r="208" spans="27:27">
      <c r="AA208" s="17"/>
    </row>
    <row r="209" spans="27:27">
      <c r="AA209" s="17"/>
    </row>
    <row r="210" spans="27:27">
      <c r="AA210" s="17"/>
    </row>
    <row r="211" spans="27:27">
      <c r="AA211" s="17"/>
    </row>
    <row r="212" spans="27:27">
      <c r="AA212" s="17"/>
    </row>
    <row r="213" spans="27:27">
      <c r="AA213" s="17"/>
    </row>
    <row r="214" spans="27:27">
      <c r="AA214" s="17"/>
    </row>
    <row r="215" spans="27:27">
      <c r="AA215" s="17"/>
    </row>
    <row r="216" spans="27:27">
      <c r="AA216" s="17"/>
    </row>
    <row r="217" spans="27:27">
      <c r="AA217" s="17"/>
    </row>
    <row r="218" spans="27:27">
      <c r="AA218" s="17"/>
    </row>
    <row r="219" spans="27:27">
      <c r="AA219" s="17"/>
    </row>
    <row r="220" spans="27:27">
      <c r="AA220" s="17"/>
    </row>
    <row r="221" spans="27:27">
      <c r="AA221" s="17"/>
    </row>
    <row r="222" spans="27:27">
      <c r="AA222" s="17"/>
    </row>
    <row r="223" spans="27:27">
      <c r="AA223" s="17"/>
    </row>
    <row r="224" spans="27:27">
      <c r="AA224" s="17"/>
    </row>
    <row r="225" spans="27:27">
      <c r="AA225" s="17"/>
    </row>
    <row r="226" spans="27:27">
      <c r="AA226" s="17"/>
    </row>
    <row r="227" spans="27:27">
      <c r="AA227" s="17"/>
    </row>
    <row r="228" spans="27:27">
      <c r="AA228" s="17"/>
    </row>
    <row r="229" spans="27:27">
      <c r="AA229" s="17"/>
    </row>
    <row r="230" spans="27:27">
      <c r="AA230" s="17"/>
    </row>
    <row r="231" spans="27:27">
      <c r="AA231" s="17"/>
    </row>
    <row r="232" spans="27:27">
      <c r="AA232" s="17"/>
    </row>
    <row r="233" spans="27:27">
      <c r="AA233" s="17"/>
    </row>
    <row r="234" spans="27:27">
      <c r="AA234" s="17"/>
    </row>
    <row r="235" spans="27:27">
      <c r="AA235" s="17"/>
    </row>
    <row r="236" spans="27:27">
      <c r="AA236" s="17"/>
    </row>
    <row r="237" spans="27:27">
      <c r="AA237" s="17"/>
    </row>
    <row r="238" spans="27:27">
      <c r="AA238" s="17"/>
    </row>
    <row r="239" spans="27:27">
      <c r="AA239" s="17"/>
    </row>
    <row r="240" spans="27:27">
      <c r="AA240" s="17"/>
    </row>
    <row r="241" spans="27:27">
      <c r="AA241" s="17"/>
    </row>
    <row r="242" spans="27:27">
      <c r="AA242" s="17"/>
    </row>
    <row r="243" spans="27:27">
      <c r="AA243" s="17"/>
    </row>
    <row r="244" spans="27:27">
      <c r="AA244" s="17"/>
    </row>
    <row r="245" spans="27:27">
      <c r="AA245" s="17"/>
    </row>
    <row r="246" spans="27:27">
      <c r="AA246" s="17"/>
    </row>
    <row r="247" spans="27:27">
      <c r="AA247" s="17"/>
    </row>
    <row r="248" spans="27:27">
      <c r="AA248" s="17"/>
    </row>
    <row r="249" spans="27:27">
      <c r="AA249" s="17"/>
    </row>
    <row r="250" spans="27:27">
      <c r="AA250" s="17"/>
    </row>
    <row r="251" spans="27:27">
      <c r="AA251" s="17"/>
    </row>
    <row r="252" spans="27:27">
      <c r="AA252" s="17"/>
    </row>
    <row r="253" spans="27:27">
      <c r="AA253" s="17"/>
    </row>
    <row r="254" spans="27:27">
      <c r="AA254" s="17"/>
    </row>
    <row r="255" spans="27:27">
      <c r="AA255" s="17"/>
    </row>
    <row r="256" spans="27:27">
      <c r="AA256" s="17"/>
    </row>
    <row r="257" spans="27:27">
      <c r="AA257" s="17"/>
    </row>
    <row r="258" spans="27:27">
      <c r="AA258" s="17"/>
    </row>
    <row r="259" spans="27:27">
      <c r="AA259" s="17"/>
    </row>
    <row r="260" spans="27:27">
      <c r="AA260" s="17"/>
    </row>
    <row r="261" spans="27:27">
      <c r="AA261" s="17"/>
    </row>
    <row r="262" spans="27:27">
      <c r="AA262" s="17"/>
    </row>
    <row r="263" spans="27:27">
      <c r="AA263" s="17"/>
    </row>
    <row r="264" spans="27:27">
      <c r="AA264" s="17"/>
    </row>
    <row r="265" spans="27:27">
      <c r="AA265" s="17"/>
    </row>
    <row r="266" spans="27:27">
      <c r="AA266" s="17"/>
    </row>
    <row r="267" spans="27:27">
      <c r="AA267" s="17"/>
    </row>
    <row r="268" spans="27:27">
      <c r="AA268" s="17"/>
    </row>
    <row r="269" spans="27:27">
      <c r="AA269" s="17"/>
    </row>
    <row r="270" spans="27:27">
      <c r="AA270" s="17"/>
    </row>
    <row r="271" spans="27:27">
      <c r="AA271" s="17"/>
    </row>
    <row r="272" spans="27:27">
      <c r="AA272" s="17"/>
    </row>
    <row r="273" spans="27:27">
      <c r="AA273" s="17"/>
    </row>
    <row r="274" spans="27:27">
      <c r="AA274" s="17"/>
    </row>
    <row r="275" spans="27:27">
      <c r="AA275" s="17"/>
    </row>
    <row r="276" spans="27:27">
      <c r="AA276" s="17"/>
    </row>
    <row r="277" spans="27:27">
      <c r="AA277" s="17"/>
    </row>
    <row r="278" spans="27:27">
      <c r="AA278" s="17"/>
    </row>
    <row r="279" spans="27:27">
      <c r="AA279" s="17"/>
    </row>
    <row r="280" spans="27:27">
      <c r="AA280" s="17"/>
    </row>
    <row r="281" spans="27:27">
      <c r="AA281" s="17"/>
    </row>
    <row r="282" spans="27:27">
      <c r="AA282" s="17"/>
    </row>
    <row r="283" spans="27:27">
      <c r="AA283" s="17"/>
    </row>
    <row r="284" spans="27:27">
      <c r="AA284" s="17"/>
    </row>
    <row r="285" spans="27:27">
      <c r="AA285" s="17"/>
    </row>
    <row r="286" spans="27:27">
      <c r="AA286" s="17"/>
    </row>
    <row r="287" spans="27:27">
      <c r="AA287" s="17"/>
    </row>
    <row r="288" spans="27:27">
      <c r="AA288" s="17"/>
    </row>
    <row r="289" spans="27:27">
      <c r="AA289" s="17"/>
    </row>
    <row r="290" spans="27:27">
      <c r="AA290" s="17"/>
    </row>
    <row r="291" spans="27:27">
      <c r="AA291" s="17"/>
    </row>
    <row r="292" spans="27:27">
      <c r="AA292" s="17"/>
    </row>
    <row r="293" spans="27:27">
      <c r="AA293" s="17"/>
    </row>
    <row r="294" spans="27:27">
      <c r="AA294" s="17"/>
    </row>
    <row r="295" spans="27:27">
      <c r="AA295" s="17"/>
    </row>
    <row r="296" spans="27:27">
      <c r="AA296" s="17"/>
    </row>
    <row r="297" spans="27:27">
      <c r="AA297" s="17"/>
    </row>
    <row r="298" spans="27:27">
      <c r="AA298" s="17"/>
    </row>
    <row r="299" spans="27:27">
      <c r="AA299" s="17"/>
    </row>
    <row r="300" spans="27:27">
      <c r="AA300" s="17"/>
    </row>
    <row r="301" spans="27:27">
      <c r="AA301" s="17"/>
    </row>
    <row r="302" spans="27:27">
      <c r="AA302" s="17"/>
    </row>
    <row r="303" spans="27:27">
      <c r="AA303" s="17"/>
    </row>
    <row r="304" spans="27:27">
      <c r="AA304" s="17"/>
    </row>
    <row r="305" spans="27:27">
      <c r="AA305" s="17"/>
    </row>
    <row r="306" spans="27:27">
      <c r="AA306" s="17"/>
    </row>
    <row r="307" spans="27:27">
      <c r="AA307" s="17"/>
    </row>
    <row r="308" spans="27:27">
      <c r="AA308" s="17"/>
    </row>
    <row r="309" spans="27:27">
      <c r="AA309" s="17"/>
    </row>
    <row r="310" spans="27:27">
      <c r="AA310" s="17"/>
    </row>
    <row r="311" spans="27:27">
      <c r="AA311" s="17"/>
    </row>
    <row r="312" spans="27:27">
      <c r="AA312" s="17"/>
    </row>
    <row r="313" spans="27:27">
      <c r="AA313" s="17"/>
    </row>
    <row r="314" spans="27:27">
      <c r="AA314" s="17"/>
    </row>
    <row r="315" spans="27:27">
      <c r="AA315" s="17"/>
    </row>
    <row r="316" spans="27:27">
      <c r="AA316" s="17"/>
    </row>
    <row r="317" spans="27:27">
      <c r="AA317" s="17"/>
    </row>
    <row r="318" spans="27:27">
      <c r="AA318" s="17"/>
    </row>
    <row r="319" spans="27:27">
      <c r="AA319" s="17"/>
    </row>
    <row r="320" spans="27:27">
      <c r="AA320" s="17"/>
    </row>
    <row r="321" spans="27:27">
      <c r="AA321" s="17"/>
    </row>
    <row r="322" spans="27:27">
      <c r="AA322" s="17"/>
    </row>
    <row r="323" spans="27:27">
      <c r="AA323" s="17"/>
    </row>
    <row r="324" spans="27:27">
      <c r="AA324" s="17"/>
    </row>
    <row r="325" spans="27:27">
      <c r="AA325" s="17"/>
    </row>
    <row r="326" spans="27:27">
      <c r="AA326" s="17"/>
    </row>
    <row r="327" spans="27:27">
      <c r="AA327" s="17"/>
    </row>
    <row r="328" spans="27:27">
      <c r="AA328" s="17"/>
    </row>
    <row r="329" spans="27:27">
      <c r="AA329" s="17"/>
    </row>
    <row r="330" spans="27:27">
      <c r="AA330" s="17"/>
    </row>
    <row r="331" spans="27:27">
      <c r="AA331" s="17"/>
    </row>
    <row r="332" spans="27:27">
      <c r="AA332" s="17"/>
    </row>
    <row r="333" spans="27:27">
      <c r="AA333" s="17"/>
    </row>
    <row r="334" spans="27:27">
      <c r="AA334" s="17"/>
    </row>
    <row r="335" spans="27:27">
      <c r="AA335" s="17"/>
    </row>
    <row r="336" spans="27:27">
      <c r="AA336" s="17"/>
    </row>
    <row r="337" spans="27:27">
      <c r="AA337" s="17"/>
    </row>
    <row r="338" spans="27:27">
      <c r="AA338" s="17"/>
    </row>
    <row r="339" spans="27:27">
      <c r="AA339" s="17"/>
    </row>
    <row r="340" spans="27:27">
      <c r="AA340" s="17"/>
    </row>
    <row r="341" spans="27:27">
      <c r="AA341" s="17"/>
    </row>
    <row r="342" spans="27:27">
      <c r="AA342" s="17"/>
    </row>
    <row r="343" spans="27:27">
      <c r="AA343" s="17"/>
    </row>
    <row r="344" spans="27:27">
      <c r="AA344" s="17"/>
    </row>
    <row r="345" spans="27:27">
      <c r="AA345" s="17"/>
    </row>
    <row r="346" spans="27:27">
      <c r="AA346" s="17"/>
    </row>
    <row r="347" spans="27:27">
      <c r="AA347" s="17"/>
    </row>
    <row r="348" spans="27:27">
      <c r="AA348" s="17"/>
    </row>
    <row r="349" spans="27:27">
      <c r="AA349" s="17"/>
    </row>
    <row r="350" spans="27:27">
      <c r="AA350" s="17"/>
    </row>
    <row r="351" spans="27:27">
      <c r="AA351" s="17"/>
    </row>
    <row r="352" spans="27:27">
      <c r="AA352" s="17"/>
    </row>
    <row r="353" spans="27:27">
      <c r="AA353" s="17"/>
    </row>
    <row r="354" spans="27:27">
      <c r="AA354" s="17"/>
    </row>
    <row r="355" spans="27:27">
      <c r="AA355" s="17"/>
    </row>
    <row r="356" spans="27:27">
      <c r="AA356" s="17"/>
    </row>
    <row r="357" spans="27:27">
      <c r="AA357" s="17"/>
    </row>
    <row r="358" spans="27:27">
      <c r="AA358" s="17"/>
    </row>
    <row r="359" spans="27:27">
      <c r="AA359" s="17"/>
    </row>
  </sheetData>
  <sortState ref="EH8:EI92">
    <sortCondition descending="1" ref="EI8:EI92"/>
  </sortState>
  <phoneticPr fontId="0" type="noConversion"/>
  <printOptions gridLines="1"/>
  <pageMargins left="0" right="0" top="0.39370078740157483" bottom="0.19685039370078741" header="0.51181102362204722" footer="0.51181102362204722"/>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44"/>
  <sheetViews>
    <sheetView zoomScaleNormal="100" workbookViewId="0"/>
  </sheetViews>
  <sheetFormatPr defaultColWidth="9.33203125" defaultRowHeight="12.75"/>
  <cols>
    <col min="1" max="1" width="10" style="8" customWidth="1"/>
    <col min="2" max="3" width="9.1640625" style="8" hidden="1" customWidth="1"/>
    <col min="4" max="10" width="7.83203125" style="8" hidden="1" customWidth="1"/>
    <col min="11" max="11" width="10.1640625" style="8" hidden="1" customWidth="1"/>
    <col min="12" max="12" width="10.5" style="8" hidden="1" customWidth="1"/>
    <col min="13" max="13" width="7.83203125" style="8" hidden="1" customWidth="1"/>
    <col min="14" max="14" width="8.6640625" style="8" hidden="1" customWidth="1"/>
    <col min="15" max="16" width="7.83203125" style="8" hidden="1" customWidth="1"/>
    <col min="17" max="17" width="9" style="8" hidden="1" customWidth="1"/>
    <col min="18" max="57" width="7.83203125" style="8" hidden="1" customWidth="1"/>
    <col min="58" max="61" width="7.33203125" style="8" hidden="1" customWidth="1"/>
    <col min="62" max="71" width="8.33203125" style="8" hidden="1" customWidth="1"/>
    <col min="72" max="85" width="8.33203125" style="8" customWidth="1"/>
    <col min="86" max="89" width="8.5" style="8" customWidth="1"/>
    <col min="90" max="90" width="12.5" style="8" customWidth="1"/>
    <col min="91" max="93" width="12.5" style="8" bestFit="1" customWidth="1"/>
    <col min="94" max="94" width="12" style="8" customWidth="1"/>
    <col min="95" max="97" width="9.33203125" style="8"/>
    <col min="98" max="98" width="9.6640625" style="8" bestFit="1" customWidth="1"/>
    <col min="99" max="99" width="9.6640625" style="8" customWidth="1"/>
    <col min="100" max="100" width="9.33203125" style="8"/>
    <col min="101" max="101" width="9.6640625" style="8" bestFit="1" customWidth="1"/>
    <col min="102" max="109" width="9.33203125" style="8"/>
    <col min="110" max="110" width="7.1640625" style="8" bestFit="1" customWidth="1"/>
    <col min="111" max="112" width="9.33203125" style="8"/>
    <col min="113" max="113" width="7.1640625" style="8" bestFit="1" customWidth="1"/>
    <col min="114" max="114" width="7.1640625" style="8" customWidth="1"/>
    <col min="115" max="115" width="8.5" style="8" bestFit="1" customWidth="1"/>
    <col min="116" max="121" width="9.33203125" style="8"/>
    <col min="122" max="122" width="11" style="8" bestFit="1" customWidth="1"/>
    <col min="123" max="16384" width="9.33203125" style="8"/>
  </cols>
  <sheetData>
    <row r="1" spans="1:125" ht="12.95" customHeight="1">
      <c r="A1" s="1" t="s">
        <v>23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CH1" s="18"/>
      <c r="CI1" s="18"/>
      <c r="CJ1" s="18"/>
      <c r="CK1" s="18"/>
      <c r="CL1" s="18"/>
      <c r="CM1" s="7"/>
    </row>
    <row r="2" spans="1:125" ht="12.95" customHeight="1">
      <c r="A2" s="5" t="s">
        <v>47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CH2" s="18"/>
      <c r="CI2" s="18"/>
      <c r="CJ2" s="18"/>
      <c r="CK2" s="18"/>
      <c r="CL2" s="18"/>
      <c r="CM2" s="7"/>
      <c r="CS2" s="8" t="s">
        <v>196</v>
      </c>
    </row>
    <row r="3" spans="1:125" ht="12.95" customHeight="1">
      <c r="A3" s="5" t="s">
        <v>48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CH3" s="18"/>
      <c r="CI3" s="18"/>
      <c r="CJ3" s="18"/>
      <c r="CK3" s="18"/>
      <c r="CL3" s="18"/>
      <c r="CM3" s="7"/>
      <c r="DU3" s="8" t="s">
        <v>156</v>
      </c>
    </row>
    <row r="4" spans="1:125" ht="12.9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CL4" s="7" t="s">
        <v>22</v>
      </c>
      <c r="CM4" s="7" t="s">
        <v>22</v>
      </c>
      <c r="CN4" s="7" t="s">
        <v>22</v>
      </c>
      <c r="CP4" s="7"/>
      <c r="CQ4" s="7" t="s">
        <v>22</v>
      </c>
      <c r="CS4" s="8" t="s">
        <v>134</v>
      </c>
      <c r="CT4" s="19" t="s">
        <v>135</v>
      </c>
      <c r="CV4" s="8" t="s">
        <v>134</v>
      </c>
      <c r="CW4" s="19" t="s">
        <v>60</v>
      </c>
      <c r="CY4" s="8" t="s">
        <v>134</v>
      </c>
      <c r="CZ4" s="8" t="s">
        <v>148</v>
      </c>
      <c r="DB4" s="8" t="s">
        <v>134</v>
      </c>
      <c r="DC4" s="8" t="s">
        <v>150</v>
      </c>
      <c r="DE4" s="8" t="s">
        <v>134</v>
      </c>
      <c r="DF4" s="8" t="s">
        <v>11</v>
      </c>
      <c r="DH4" s="8" t="s">
        <v>134</v>
      </c>
      <c r="DI4" s="8" t="s">
        <v>12</v>
      </c>
      <c r="DK4" s="8" t="s">
        <v>134</v>
      </c>
      <c r="DL4" s="8" t="s">
        <v>13</v>
      </c>
      <c r="DN4" s="8" t="s">
        <v>134</v>
      </c>
      <c r="DO4" s="8" t="s">
        <v>155</v>
      </c>
      <c r="DQ4" s="8" t="s">
        <v>134</v>
      </c>
      <c r="DR4" s="8" t="s">
        <v>136</v>
      </c>
      <c r="DT4" s="8" t="s">
        <v>134</v>
      </c>
      <c r="DU4" s="8" t="s">
        <v>135</v>
      </c>
    </row>
    <row r="5" spans="1:125" ht="12.9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G5" s="1"/>
      <c r="BH5" s="1"/>
      <c r="BI5" s="1"/>
      <c r="BJ5" s="1"/>
      <c r="BK5" s="1"/>
      <c r="BL5" s="1"/>
      <c r="BM5" s="1"/>
      <c r="BN5" s="1"/>
      <c r="BO5" s="1"/>
      <c r="BP5" s="1"/>
      <c r="BQ5" s="1"/>
      <c r="BR5" s="1"/>
      <c r="BS5" s="1"/>
      <c r="BT5" s="1"/>
      <c r="BU5" s="1"/>
      <c r="BV5" s="1"/>
      <c r="BW5" s="1"/>
      <c r="BX5" s="1"/>
      <c r="BY5" s="1"/>
      <c r="BZ5" s="1"/>
      <c r="CA5" s="1"/>
      <c r="CB5" s="1"/>
      <c r="CC5" s="1"/>
      <c r="CD5" s="1"/>
      <c r="CE5" s="1"/>
      <c r="CF5" s="1"/>
      <c r="CG5" s="1"/>
      <c r="CL5" s="18" t="s">
        <v>1</v>
      </c>
      <c r="CM5" s="18" t="s">
        <v>1</v>
      </c>
      <c r="CN5" s="18" t="s">
        <v>1</v>
      </c>
      <c r="CO5" s="5" t="s">
        <v>76</v>
      </c>
      <c r="CP5" s="5" t="s">
        <v>77</v>
      </c>
      <c r="CQ5" s="18" t="s">
        <v>1</v>
      </c>
      <c r="CS5" s="54">
        <v>2014</v>
      </c>
      <c r="CT5" s="51">
        <v>131.4</v>
      </c>
      <c r="CU5" s="54"/>
      <c r="CV5" s="54">
        <v>2015</v>
      </c>
      <c r="CW5" s="54">
        <v>381.59999999999997</v>
      </c>
      <c r="CX5" s="54"/>
      <c r="CY5" s="54">
        <v>2015</v>
      </c>
      <c r="CZ5" s="51">
        <v>347.4</v>
      </c>
      <c r="DA5" s="54"/>
      <c r="DB5" s="54">
        <v>2001</v>
      </c>
      <c r="DC5" s="51">
        <v>176.6</v>
      </c>
      <c r="DD5" s="8">
        <v>1</v>
      </c>
      <c r="DE5" s="8">
        <v>1961</v>
      </c>
      <c r="DF5" s="19">
        <v>2.286</v>
      </c>
      <c r="DH5" s="8">
        <v>2015</v>
      </c>
      <c r="DI5" s="53">
        <v>2.8</v>
      </c>
      <c r="DJ5" s="53"/>
      <c r="DK5" s="37">
        <v>1934</v>
      </c>
      <c r="DL5" s="19">
        <v>0.76200000000000001</v>
      </c>
      <c r="DN5" s="8">
        <v>2015</v>
      </c>
      <c r="DO5" s="53">
        <v>8.8000000000000007</v>
      </c>
      <c r="DQ5" s="56">
        <v>2015</v>
      </c>
      <c r="DR5" s="53">
        <v>26.2</v>
      </c>
      <c r="DT5" s="56">
        <v>2015</v>
      </c>
      <c r="DU5" s="53">
        <v>513</v>
      </c>
    </row>
    <row r="6" spans="1:125" ht="12.95" customHeight="1">
      <c r="A6" s="1"/>
      <c r="B6" s="5">
        <v>1930</v>
      </c>
      <c r="C6" s="5">
        <v>1931</v>
      </c>
      <c r="D6" s="5">
        <v>1932</v>
      </c>
      <c r="E6" s="5">
        <v>1933</v>
      </c>
      <c r="F6" s="5">
        <v>1934</v>
      </c>
      <c r="G6" s="5">
        <v>1935</v>
      </c>
      <c r="H6" s="5">
        <v>1936</v>
      </c>
      <c r="I6" s="5">
        <v>1937</v>
      </c>
      <c r="J6" s="5">
        <v>1938</v>
      </c>
      <c r="K6" s="5">
        <v>1939</v>
      </c>
      <c r="L6" s="5">
        <v>1940</v>
      </c>
      <c r="M6" s="5">
        <v>1941</v>
      </c>
      <c r="N6" s="5">
        <v>1942</v>
      </c>
      <c r="O6" s="5">
        <v>1943</v>
      </c>
      <c r="P6" s="5">
        <v>1944</v>
      </c>
      <c r="Q6" s="5">
        <v>1945</v>
      </c>
      <c r="R6" s="5">
        <v>1946</v>
      </c>
      <c r="S6" s="5">
        <v>1947</v>
      </c>
      <c r="T6" s="5">
        <v>1948</v>
      </c>
      <c r="U6" s="5">
        <v>1949</v>
      </c>
      <c r="V6" s="5">
        <v>1950</v>
      </c>
      <c r="W6" s="5">
        <v>1951</v>
      </c>
      <c r="X6" s="5">
        <v>1952</v>
      </c>
      <c r="Y6" s="5">
        <v>1953</v>
      </c>
      <c r="Z6" s="5">
        <v>1954</v>
      </c>
      <c r="AA6" s="5">
        <v>1955</v>
      </c>
      <c r="AB6" s="5">
        <v>1956</v>
      </c>
      <c r="AC6" s="5">
        <v>1957</v>
      </c>
      <c r="AD6" s="5">
        <v>1958</v>
      </c>
      <c r="AE6" s="5">
        <v>1959</v>
      </c>
      <c r="AF6" s="5">
        <v>1960</v>
      </c>
      <c r="AG6" s="5">
        <v>1961</v>
      </c>
      <c r="AH6" s="5">
        <v>1962</v>
      </c>
      <c r="AI6" s="5">
        <v>1963</v>
      </c>
      <c r="AJ6" s="5">
        <v>1964</v>
      </c>
      <c r="AK6" s="5">
        <v>1965</v>
      </c>
      <c r="AL6" s="5">
        <v>1966</v>
      </c>
      <c r="AM6" s="5">
        <v>1967</v>
      </c>
      <c r="AN6" s="5">
        <v>1968</v>
      </c>
      <c r="AO6" s="5">
        <v>1969</v>
      </c>
      <c r="AP6" s="5">
        <v>1970</v>
      </c>
      <c r="AQ6" s="5">
        <v>1971</v>
      </c>
      <c r="AR6" s="5">
        <v>1972</v>
      </c>
      <c r="AS6" s="5">
        <v>1973</v>
      </c>
      <c r="AT6" s="5">
        <v>1974</v>
      </c>
      <c r="AU6" s="5">
        <v>1975</v>
      </c>
      <c r="AV6" s="5">
        <v>1976</v>
      </c>
      <c r="AW6" s="5">
        <v>1977</v>
      </c>
      <c r="AX6" s="5">
        <v>1978</v>
      </c>
      <c r="AY6" s="5">
        <v>1979</v>
      </c>
      <c r="AZ6" s="5">
        <v>1980</v>
      </c>
      <c r="BA6" s="5">
        <v>1981</v>
      </c>
      <c r="BB6" s="5">
        <v>1982</v>
      </c>
      <c r="BC6" s="5">
        <v>1983</v>
      </c>
      <c r="BD6" s="5">
        <v>1984</v>
      </c>
      <c r="BE6" s="5">
        <v>1985</v>
      </c>
      <c r="BF6" s="5">
        <v>1986</v>
      </c>
      <c r="BG6" s="5">
        <v>1987</v>
      </c>
      <c r="BH6" s="5">
        <v>1988</v>
      </c>
      <c r="BI6" s="5">
        <v>1989</v>
      </c>
      <c r="BJ6" s="5">
        <v>1990</v>
      </c>
      <c r="BK6" s="5">
        <v>1991</v>
      </c>
      <c r="BL6" s="5">
        <v>1992</v>
      </c>
      <c r="BM6" s="5">
        <v>1993</v>
      </c>
      <c r="BN6" s="5">
        <v>1994</v>
      </c>
      <c r="BO6" s="5">
        <v>1995</v>
      </c>
      <c r="BP6" s="5">
        <v>1996</v>
      </c>
      <c r="BQ6" s="5">
        <v>1997</v>
      </c>
      <c r="BR6" s="5">
        <v>1998</v>
      </c>
      <c r="BS6" s="5">
        <v>1999</v>
      </c>
      <c r="BT6" s="1">
        <v>2000</v>
      </c>
      <c r="BU6" s="1">
        <v>2001</v>
      </c>
      <c r="BV6" s="1">
        <v>2002</v>
      </c>
      <c r="BW6" s="1">
        <v>2003</v>
      </c>
      <c r="BX6" s="1">
        <v>2004</v>
      </c>
      <c r="BY6" s="1">
        <v>2005</v>
      </c>
      <c r="BZ6" s="1">
        <v>2006</v>
      </c>
      <c r="CA6" s="1">
        <v>2007</v>
      </c>
      <c r="CB6" s="1">
        <v>2008</v>
      </c>
      <c r="CC6" s="1">
        <v>2009</v>
      </c>
      <c r="CD6" s="1">
        <v>2010</v>
      </c>
      <c r="CE6" s="1">
        <v>2011</v>
      </c>
      <c r="CF6" s="1">
        <v>2012</v>
      </c>
      <c r="CG6" s="1">
        <v>2013</v>
      </c>
      <c r="CH6" s="29">
        <v>2014</v>
      </c>
      <c r="CI6" s="29">
        <v>2015</v>
      </c>
      <c r="CJ6" s="29">
        <v>2016</v>
      </c>
      <c r="CK6" s="29">
        <v>2017</v>
      </c>
      <c r="CL6" s="18" t="s">
        <v>188</v>
      </c>
      <c r="CM6" s="18" t="s">
        <v>88</v>
      </c>
      <c r="CN6" s="18" t="s">
        <v>189</v>
      </c>
      <c r="CO6" s="18" t="s">
        <v>189</v>
      </c>
      <c r="CP6" s="18" t="s">
        <v>189</v>
      </c>
      <c r="CQ6" s="18" t="s">
        <v>189</v>
      </c>
      <c r="CS6" s="54">
        <v>2015</v>
      </c>
      <c r="CT6" s="54">
        <v>165.60000000000002</v>
      </c>
      <c r="CU6" s="54"/>
      <c r="CV6" s="54">
        <v>1969</v>
      </c>
      <c r="CW6" s="51">
        <v>398.27199999999999</v>
      </c>
      <c r="CX6" s="54"/>
      <c r="CY6" s="54">
        <v>1973</v>
      </c>
      <c r="CZ6" s="51">
        <v>358</v>
      </c>
      <c r="DA6" s="54"/>
      <c r="DB6" s="54">
        <v>1973</v>
      </c>
      <c r="DC6" s="51">
        <v>190</v>
      </c>
      <c r="DD6" s="8">
        <v>2</v>
      </c>
      <c r="DE6" s="8">
        <v>1937</v>
      </c>
      <c r="DF6" s="19">
        <v>4.0640000000000001</v>
      </c>
      <c r="DH6" s="8">
        <v>1950</v>
      </c>
      <c r="DI6" s="19">
        <v>4.5720000000000001</v>
      </c>
      <c r="DJ6" s="19"/>
      <c r="DK6" s="37">
        <v>1948</v>
      </c>
      <c r="DL6" s="19">
        <v>2.794</v>
      </c>
      <c r="DN6" s="8">
        <v>1961</v>
      </c>
      <c r="DO6" s="19">
        <v>14.478</v>
      </c>
      <c r="DQ6" s="8">
        <v>1961</v>
      </c>
      <c r="DR6" s="19">
        <v>27.432000000000002</v>
      </c>
      <c r="DT6" s="8">
        <v>1931</v>
      </c>
      <c r="DU6" s="19">
        <v>627.63400000000013</v>
      </c>
    </row>
    <row r="7" spans="1:125" ht="12.95" customHeight="1">
      <c r="A7" s="1" t="s">
        <v>2</v>
      </c>
      <c r="B7" s="20">
        <v>112.268</v>
      </c>
      <c r="C7" s="20">
        <v>40.893999999999998</v>
      </c>
      <c r="D7" s="20">
        <v>55.88</v>
      </c>
      <c r="E7" s="20">
        <v>43.18</v>
      </c>
      <c r="F7" s="20">
        <v>29.718</v>
      </c>
      <c r="G7" s="20">
        <v>39.624000000000002</v>
      </c>
      <c r="H7" s="20">
        <v>51.816000000000003</v>
      </c>
      <c r="I7" s="20">
        <v>77.724000000000004</v>
      </c>
      <c r="J7" s="20">
        <v>34.543999999999997</v>
      </c>
      <c r="K7" s="20">
        <v>1.524</v>
      </c>
      <c r="L7" s="20">
        <v>93.98</v>
      </c>
      <c r="M7" s="20">
        <v>38.862000000000002</v>
      </c>
      <c r="N7" s="20">
        <v>55.88</v>
      </c>
      <c r="O7" s="20">
        <v>10.667999999999999</v>
      </c>
      <c r="P7" s="20">
        <v>6.35</v>
      </c>
      <c r="Q7" s="20">
        <v>81.025999999999996</v>
      </c>
      <c r="R7" s="20">
        <v>26.67</v>
      </c>
      <c r="S7" s="20">
        <v>42.417999999999999</v>
      </c>
      <c r="T7" s="20">
        <v>99.313999999999993</v>
      </c>
      <c r="U7" s="20">
        <v>57.404000000000003</v>
      </c>
      <c r="V7" s="20">
        <v>30.734000000000002</v>
      </c>
      <c r="W7" s="20">
        <v>56.642000000000003</v>
      </c>
      <c r="X7" s="20">
        <v>51.561999999999998</v>
      </c>
      <c r="Y7" s="20">
        <v>134.62</v>
      </c>
      <c r="Z7" s="20">
        <v>10.667999999999999</v>
      </c>
      <c r="AA7" s="20">
        <v>3.81</v>
      </c>
      <c r="AB7" s="20">
        <v>79.501999999999995</v>
      </c>
      <c r="AC7" s="20">
        <v>10.667999999999999</v>
      </c>
      <c r="AD7" s="20">
        <v>45.973999999999997</v>
      </c>
      <c r="AE7" s="20">
        <v>13.462</v>
      </c>
      <c r="AF7" s="20">
        <v>13.97</v>
      </c>
      <c r="AG7" s="20">
        <v>127</v>
      </c>
      <c r="AH7" s="20">
        <v>141.22399999999999</v>
      </c>
      <c r="AI7" s="20">
        <v>22.097999999999999</v>
      </c>
      <c r="AJ7" s="20">
        <v>67.563999999999993</v>
      </c>
      <c r="AK7" s="20">
        <v>42.671999999999997</v>
      </c>
      <c r="AL7" s="20">
        <v>100.33</v>
      </c>
      <c r="AM7" s="20">
        <v>42.417999999999999</v>
      </c>
      <c r="AN7" s="20">
        <v>37.591999999999999</v>
      </c>
      <c r="AO7" s="20">
        <v>48.768000000000001</v>
      </c>
      <c r="AP7" s="20">
        <v>18.033999999999999</v>
      </c>
      <c r="AQ7" s="20">
        <v>88</v>
      </c>
      <c r="AR7" s="20">
        <v>40</v>
      </c>
      <c r="AS7" s="20">
        <v>23</v>
      </c>
      <c r="AT7" s="20">
        <v>6</v>
      </c>
      <c r="AU7" s="20">
        <v>67</v>
      </c>
      <c r="AV7" s="20">
        <v>103</v>
      </c>
      <c r="AW7" s="20">
        <v>62</v>
      </c>
      <c r="AX7" s="20">
        <v>0</v>
      </c>
      <c r="AY7" s="20">
        <v>15</v>
      </c>
      <c r="AZ7" s="20">
        <v>51</v>
      </c>
      <c r="BA7" s="20">
        <v>9</v>
      </c>
      <c r="BB7" s="20">
        <v>32</v>
      </c>
      <c r="BC7" s="20">
        <v>36</v>
      </c>
      <c r="BD7" s="20">
        <v>10</v>
      </c>
      <c r="BE7" s="20">
        <v>167</v>
      </c>
      <c r="BF7" s="1">
        <v>79.099999999999994</v>
      </c>
      <c r="BG7" s="1">
        <v>8</v>
      </c>
      <c r="BH7" s="1">
        <v>10.6</v>
      </c>
      <c r="BI7" s="4">
        <v>62.2</v>
      </c>
      <c r="BJ7" s="4">
        <v>24</v>
      </c>
      <c r="BK7" s="4">
        <v>53.9</v>
      </c>
      <c r="BL7" s="4">
        <v>77</v>
      </c>
      <c r="BM7" s="4">
        <v>35.299999999999997</v>
      </c>
      <c r="BN7" s="4">
        <v>45.9</v>
      </c>
      <c r="BO7" s="4">
        <v>121.9</v>
      </c>
      <c r="BP7" s="4">
        <v>17.3</v>
      </c>
      <c r="BQ7" s="4">
        <v>74.099999999999994</v>
      </c>
      <c r="BR7" s="1">
        <v>19.3</v>
      </c>
      <c r="BS7" s="1">
        <v>46.6</v>
      </c>
      <c r="BT7" s="1">
        <v>79.2</v>
      </c>
      <c r="BU7" s="1">
        <v>2.2000000000000002</v>
      </c>
      <c r="BV7" s="1">
        <v>70.8</v>
      </c>
      <c r="BW7" s="20">
        <v>25.2</v>
      </c>
      <c r="BX7" s="1">
        <v>25</v>
      </c>
      <c r="BY7" s="1">
        <v>65.2</v>
      </c>
      <c r="BZ7" s="1">
        <v>52.2</v>
      </c>
      <c r="CA7" s="1">
        <v>58</v>
      </c>
      <c r="CB7" s="1">
        <v>19.399999999999999</v>
      </c>
      <c r="CC7" s="1">
        <v>10</v>
      </c>
      <c r="CD7" s="1">
        <v>40.6</v>
      </c>
      <c r="CE7" s="1">
        <v>40.200000000000003</v>
      </c>
      <c r="CF7" s="1">
        <v>25.6</v>
      </c>
      <c r="CG7" s="1">
        <v>59</v>
      </c>
      <c r="CH7" s="29">
        <v>79.2</v>
      </c>
      <c r="CI7" s="29">
        <v>4.4000000000000004</v>
      </c>
      <c r="CJ7" s="29">
        <v>69.2</v>
      </c>
      <c r="CK7" s="29">
        <v>27.2</v>
      </c>
      <c r="CL7" s="4">
        <f>AVERAGE(BF7:CJ7)</f>
        <v>45.180645161290329</v>
      </c>
      <c r="CM7" s="4">
        <f t="shared" ref="CM7:CM16" si="0">AVERAGE(B7:BE7)</f>
        <v>50.143857142857129</v>
      </c>
      <c r="CN7" s="4">
        <f>AVERAGE(B7:CJ7)</f>
        <v>48.375356321839057</v>
      </c>
      <c r="CO7" s="6">
        <f>MAX(B7:CJ7)</f>
        <v>167</v>
      </c>
      <c r="CP7" s="6">
        <f>MIN(B7:CJ7)</f>
        <v>0</v>
      </c>
      <c r="CQ7" s="6">
        <f>AVERAGE(BJ7:CJ7)</f>
        <v>45.951851851851863</v>
      </c>
      <c r="CS7" s="54">
        <v>1997</v>
      </c>
      <c r="CT7" s="51">
        <v>174.70000000000002</v>
      </c>
      <c r="CU7" s="54"/>
      <c r="CV7" s="54">
        <v>1973</v>
      </c>
      <c r="CW7" s="51">
        <v>425</v>
      </c>
      <c r="CX7" s="54"/>
      <c r="CY7" s="54">
        <v>2001</v>
      </c>
      <c r="CZ7" s="51">
        <v>392.6</v>
      </c>
      <c r="DA7" s="54"/>
      <c r="DB7" s="54">
        <v>1934</v>
      </c>
      <c r="DC7" s="51">
        <v>191.77</v>
      </c>
      <c r="DD7" s="8">
        <v>3</v>
      </c>
      <c r="DE7" s="8">
        <v>2015</v>
      </c>
      <c r="DF7" s="56">
        <v>6</v>
      </c>
      <c r="DH7" s="8">
        <v>2012</v>
      </c>
      <c r="DI7" s="19">
        <v>7</v>
      </c>
      <c r="DJ7" s="19"/>
      <c r="DK7" s="37">
        <v>1994</v>
      </c>
      <c r="DL7" s="19">
        <v>3</v>
      </c>
      <c r="DN7" s="8">
        <v>1933</v>
      </c>
      <c r="DO7" s="19">
        <v>24.891999999999999</v>
      </c>
      <c r="DQ7" s="8">
        <v>1931</v>
      </c>
      <c r="DR7" s="19">
        <v>43.688000000000002</v>
      </c>
      <c r="DT7" s="8">
        <v>1973</v>
      </c>
      <c r="DU7" s="19">
        <v>634</v>
      </c>
    </row>
    <row r="8" spans="1:125" ht="12.95" customHeight="1">
      <c r="A8" s="1" t="s">
        <v>3</v>
      </c>
      <c r="B8" s="20">
        <v>17.018000000000001</v>
      </c>
      <c r="C8" s="20">
        <v>61.975999999999999</v>
      </c>
      <c r="D8" s="20">
        <v>72.644000000000005</v>
      </c>
      <c r="E8" s="20">
        <v>78.486000000000004</v>
      </c>
      <c r="F8" s="20">
        <v>16.256</v>
      </c>
      <c r="G8" s="20">
        <v>12.192</v>
      </c>
      <c r="H8" s="20">
        <v>129.03200000000001</v>
      </c>
      <c r="I8" s="20">
        <v>73.406000000000006</v>
      </c>
      <c r="J8" s="20">
        <v>115.824</v>
      </c>
      <c r="K8" s="20">
        <v>1.778</v>
      </c>
      <c r="L8" s="20">
        <v>55.88</v>
      </c>
      <c r="M8" s="20">
        <v>88.138000000000005</v>
      </c>
      <c r="N8" s="20">
        <v>35.814</v>
      </c>
      <c r="O8" s="20">
        <v>63.246000000000002</v>
      </c>
      <c r="P8" s="20">
        <v>100.584</v>
      </c>
      <c r="Q8" s="20">
        <v>75.691999999999993</v>
      </c>
      <c r="R8" s="20">
        <v>14.986000000000001</v>
      </c>
      <c r="S8" s="20">
        <v>17.526</v>
      </c>
      <c r="T8" s="20">
        <v>9.6519999999999992</v>
      </c>
      <c r="U8" s="20">
        <v>28.193999999999999</v>
      </c>
      <c r="V8" s="20">
        <v>23.367999999999999</v>
      </c>
      <c r="W8" s="20">
        <v>59.69</v>
      </c>
      <c r="X8" s="20">
        <v>29.972000000000001</v>
      </c>
      <c r="Y8" s="20">
        <v>48.006</v>
      </c>
      <c r="Z8" s="20">
        <v>26.67</v>
      </c>
      <c r="AA8" s="20">
        <v>112.268</v>
      </c>
      <c r="AB8" s="20">
        <v>25.908000000000001</v>
      </c>
      <c r="AC8" s="20">
        <v>48.768000000000001</v>
      </c>
      <c r="AD8" s="20">
        <v>117.85599999999999</v>
      </c>
      <c r="AE8" s="20">
        <v>9.6519999999999992</v>
      </c>
      <c r="AF8" s="20">
        <v>71.373999999999995</v>
      </c>
      <c r="AG8" s="20">
        <v>31.75</v>
      </c>
      <c r="AH8" s="20">
        <v>7.3659999999999997</v>
      </c>
      <c r="AI8" s="20">
        <v>75.945999999999998</v>
      </c>
      <c r="AJ8" s="20">
        <v>44.195999999999998</v>
      </c>
      <c r="AK8" s="20">
        <v>12.446</v>
      </c>
      <c r="AL8" s="20">
        <v>54.863999999999997</v>
      </c>
      <c r="AM8" s="20">
        <v>19.303999999999998</v>
      </c>
      <c r="AN8" s="20">
        <v>35.814</v>
      </c>
      <c r="AO8" s="20">
        <v>9.3979999999999997</v>
      </c>
      <c r="AP8" s="20">
        <v>9.6519999999999992</v>
      </c>
      <c r="AQ8" s="20">
        <v>32</v>
      </c>
      <c r="AR8" s="20">
        <v>11</v>
      </c>
      <c r="AS8" s="20">
        <v>1</v>
      </c>
      <c r="AT8" s="20">
        <v>33</v>
      </c>
      <c r="AU8" s="20">
        <v>50</v>
      </c>
      <c r="AV8" s="20">
        <v>13</v>
      </c>
      <c r="AW8" s="20">
        <v>63</v>
      </c>
      <c r="AX8" s="20">
        <v>10</v>
      </c>
      <c r="AY8" s="20">
        <v>51</v>
      </c>
      <c r="AZ8" s="20">
        <v>24</v>
      </c>
      <c r="BA8" s="20">
        <v>3</v>
      </c>
      <c r="BB8" s="20">
        <v>43</v>
      </c>
      <c r="BC8" s="20">
        <v>1</v>
      </c>
      <c r="BD8" s="20">
        <v>55</v>
      </c>
      <c r="BE8" s="20">
        <v>18</v>
      </c>
      <c r="BF8" s="4">
        <v>128.69999999999999</v>
      </c>
      <c r="BG8" s="4">
        <v>29.1</v>
      </c>
      <c r="BH8" s="4">
        <v>58.6</v>
      </c>
      <c r="BI8" s="4">
        <v>69.8</v>
      </c>
      <c r="BJ8" s="4">
        <v>3.6</v>
      </c>
      <c r="BK8" s="4">
        <v>55.3</v>
      </c>
      <c r="BL8" s="4">
        <v>82.3</v>
      </c>
      <c r="BM8" s="4">
        <v>93.5</v>
      </c>
      <c r="BN8" s="4">
        <v>31.3</v>
      </c>
      <c r="BO8" s="4">
        <v>122.2</v>
      </c>
      <c r="BP8" s="4">
        <v>56.4</v>
      </c>
      <c r="BQ8" s="4">
        <v>40</v>
      </c>
      <c r="BR8" s="1">
        <v>46.5</v>
      </c>
      <c r="BS8" s="1">
        <v>13.3</v>
      </c>
      <c r="BT8" s="1">
        <v>24</v>
      </c>
      <c r="BU8" s="1">
        <v>5.6</v>
      </c>
      <c r="BV8" s="1">
        <v>43.6</v>
      </c>
      <c r="BW8" s="20">
        <v>21.8</v>
      </c>
      <c r="BX8" s="1">
        <v>123.8</v>
      </c>
      <c r="BY8" s="1">
        <v>27.6</v>
      </c>
      <c r="BZ8" s="1">
        <v>34</v>
      </c>
      <c r="CA8" s="1">
        <v>9.8000000000000007</v>
      </c>
      <c r="CB8" s="1">
        <v>26</v>
      </c>
      <c r="CC8" s="1">
        <v>98.2</v>
      </c>
      <c r="CD8" s="1">
        <v>6.4</v>
      </c>
      <c r="CE8" s="1">
        <v>11.8</v>
      </c>
      <c r="CF8" s="1">
        <v>38</v>
      </c>
      <c r="CG8" s="1">
        <v>18.600000000000001</v>
      </c>
      <c r="CH8" s="29">
        <v>18</v>
      </c>
      <c r="CI8" s="29">
        <v>15.2</v>
      </c>
      <c r="CJ8" s="29">
        <v>18</v>
      </c>
      <c r="CK8" s="29">
        <v>61.8</v>
      </c>
      <c r="CL8" s="4">
        <f t="shared" ref="CL8:CL18" si="1">AVERAGE(BF8:CJ8)</f>
        <v>44.225806451612904</v>
      </c>
      <c r="CM8" s="4">
        <f t="shared" si="0"/>
        <v>41.974857142857147</v>
      </c>
      <c r="CN8" s="4">
        <f t="shared" ref="CN8:CN18" si="2">AVERAGE(B8:CJ8)</f>
        <v>42.776919540229891</v>
      </c>
      <c r="CO8" s="6">
        <f t="shared" ref="CO8:CO18" si="3">MAX(B8:CJ8)</f>
        <v>129.03200000000001</v>
      </c>
      <c r="CP8" s="6">
        <f t="shared" ref="CP8:CP18" si="4">MIN(B8:CJ8)</f>
        <v>1</v>
      </c>
      <c r="CQ8" s="6">
        <f t="shared" ref="CQ8:CQ18" si="5">AVERAGE(BJ8:CJ8)</f>
        <v>40.17777777777777</v>
      </c>
      <c r="CS8" s="54">
        <v>1933</v>
      </c>
      <c r="CT8" s="51">
        <v>178.81599999999997</v>
      </c>
      <c r="CU8" s="54"/>
      <c r="CV8" s="54">
        <v>1930</v>
      </c>
      <c r="CW8" s="51">
        <v>429.00600000000003</v>
      </c>
      <c r="CX8" s="54"/>
      <c r="CY8" s="54">
        <v>1931</v>
      </c>
      <c r="CZ8" s="51">
        <v>406.65400000000005</v>
      </c>
      <c r="DA8" s="54"/>
      <c r="DB8" s="54">
        <v>2015</v>
      </c>
      <c r="DC8" s="51">
        <v>220.8</v>
      </c>
      <c r="DD8" s="8">
        <v>4</v>
      </c>
      <c r="DE8" s="8">
        <v>1933</v>
      </c>
      <c r="DF8" s="19">
        <v>7.3659999999999997</v>
      </c>
      <c r="DH8" s="8">
        <v>2007</v>
      </c>
      <c r="DI8" s="19">
        <v>8.8000000000000007</v>
      </c>
      <c r="DJ8" s="19"/>
      <c r="DK8" s="37">
        <v>1975</v>
      </c>
      <c r="DL8" s="19">
        <v>9</v>
      </c>
      <c r="DN8" s="8">
        <v>1931</v>
      </c>
      <c r="DO8" s="19">
        <v>34.036000000000001</v>
      </c>
      <c r="DQ8" s="8">
        <v>1933</v>
      </c>
      <c r="DR8" s="19">
        <v>48.26</v>
      </c>
      <c r="DT8" s="8">
        <v>1933</v>
      </c>
      <c r="DU8" s="19">
        <v>635.76200000000006</v>
      </c>
    </row>
    <row r="9" spans="1:125" ht="12.95" customHeight="1">
      <c r="A9" s="1" t="s">
        <v>4</v>
      </c>
      <c r="B9" s="20">
        <v>3.556</v>
      </c>
      <c r="C9" s="20">
        <v>4.0640000000000001</v>
      </c>
      <c r="D9" s="20">
        <v>5.5880000000000001</v>
      </c>
      <c r="E9" s="20">
        <v>7.8739999999999997</v>
      </c>
      <c r="F9" s="20">
        <v>41.402000000000001</v>
      </c>
      <c r="G9" s="20">
        <v>76.962000000000003</v>
      </c>
      <c r="H9" s="20">
        <v>31.495999999999999</v>
      </c>
      <c r="I9" s="20">
        <v>20.827999999999999</v>
      </c>
      <c r="J9" s="20">
        <v>25.654</v>
      </c>
      <c r="K9" s="20">
        <v>6.35</v>
      </c>
      <c r="L9" s="20">
        <v>14.986000000000001</v>
      </c>
      <c r="M9" s="20">
        <v>106.68</v>
      </c>
      <c r="N9" s="20">
        <v>77.977999999999994</v>
      </c>
      <c r="O9" s="20">
        <v>6.35</v>
      </c>
      <c r="P9" s="20">
        <v>35.052</v>
      </c>
      <c r="Q9" s="20">
        <v>92.456000000000003</v>
      </c>
      <c r="R9" s="20">
        <v>59.436</v>
      </c>
      <c r="S9" s="20">
        <v>34.798000000000002</v>
      </c>
      <c r="T9" s="20">
        <v>32.512</v>
      </c>
      <c r="U9" s="20">
        <v>26.161999999999999</v>
      </c>
      <c r="V9" s="20">
        <v>9.9060000000000006</v>
      </c>
      <c r="W9" s="20">
        <v>86.105999999999995</v>
      </c>
      <c r="X9" s="20">
        <v>16.256</v>
      </c>
      <c r="Y9" s="20">
        <v>59.436</v>
      </c>
      <c r="Z9" s="20">
        <v>60.451999999999998</v>
      </c>
      <c r="AA9" s="20">
        <v>77.724000000000004</v>
      </c>
      <c r="AB9" s="20">
        <v>62.991999999999997</v>
      </c>
      <c r="AC9" s="20">
        <v>88.391999999999996</v>
      </c>
      <c r="AD9" s="20">
        <v>12.446</v>
      </c>
      <c r="AE9" s="20">
        <v>48.514000000000003</v>
      </c>
      <c r="AF9" s="20">
        <v>55.118000000000002</v>
      </c>
      <c r="AG9" s="20">
        <v>69.596000000000004</v>
      </c>
      <c r="AH9" s="20">
        <v>51.308</v>
      </c>
      <c r="AI9" s="20">
        <v>41.148000000000003</v>
      </c>
      <c r="AJ9" s="20">
        <v>36.067999999999998</v>
      </c>
      <c r="AK9" s="20">
        <v>61.213999999999999</v>
      </c>
      <c r="AL9" s="20">
        <v>35.814</v>
      </c>
      <c r="AM9" s="20">
        <v>14.986000000000001</v>
      </c>
      <c r="AN9" s="20">
        <v>40.386000000000003</v>
      </c>
      <c r="AO9" s="20">
        <v>2.794</v>
      </c>
      <c r="AP9" s="20">
        <v>107.696</v>
      </c>
      <c r="AQ9" s="20">
        <v>20</v>
      </c>
      <c r="AR9" s="20">
        <v>66</v>
      </c>
      <c r="AS9" s="20">
        <v>36</v>
      </c>
      <c r="AT9" s="20">
        <v>19</v>
      </c>
      <c r="AU9" s="20">
        <v>81</v>
      </c>
      <c r="AV9" s="20">
        <v>30</v>
      </c>
      <c r="AW9" s="20">
        <v>52</v>
      </c>
      <c r="AX9" s="20">
        <v>25</v>
      </c>
      <c r="AY9" s="20">
        <v>118</v>
      </c>
      <c r="AZ9" s="20">
        <v>115</v>
      </c>
      <c r="BA9" s="20">
        <v>59</v>
      </c>
      <c r="BB9" s="20">
        <v>18</v>
      </c>
      <c r="BC9" s="20">
        <v>27</v>
      </c>
      <c r="BD9" s="20">
        <v>105</v>
      </c>
      <c r="BE9" s="20">
        <v>44</v>
      </c>
      <c r="BF9" s="4">
        <v>65.7</v>
      </c>
      <c r="BG9" s="4">
        <v>83.6</v>
      </c>
      <c r="BH9" s="4">
        <v>45.6</v>
      </c>
      <c r="BI9" s="4">
        <v>16.600000000000001</v>
      </c>
      <c r="BJ9" s="4">
        <v>32.4</v>
      </c>
      <c r="BK9" s="4">
        <v>29.5</v>
      </c>
      <c r="BL9" s="4">
        <v>27.6</v>
      </c>
      <c r="BM9" s="4">
        <v>64.400000000000006</v>
      </c>
      <c r="BN9" s="4">
        <v>32.799999999999997</v>
      </c>
      <c r="BO9" s="4">
        <v>59.6</v>
      </c>
      <c r="BP9" s="4">
        <v>72.5</v>
      </c>
      <c r="BQ9" s="4">
        <v>47.1</v>
      </c>
      <c r="BR9" s="1">
        <v>46</v>
      </c>
      <c r="BS9" s="1">
        <v>44.2</v>
      </c>
      <c r="BT9" s="1">
        <v>26</v>
      </c>
      <c r="BU9" s="1">
        <v>11.8</v>
      </c>
      <c r="BV9" s="1">
        <v>30.8</v>
      </c>
      <c r="BW9" s="21">
        <v>22.2</v>
      </c>
      <c r="BX9" s="1">
        <v>12.6</v>
      </c>
      <c r="BY9" s="1">
        <v>76.8</v>
      </c>
      <c r="BZ9" s="1">
        <v>39.4</v>
      </c>
      <c r="CA9" s="1">
        <v>11.8</v>
      </c>
      <c r="CB9" s="1">
        <v>51.2</v>
      </c>
      <c r="CC9" s="1">
        <v>10</v>
      </c>
      <c r="CD9" s="1">
        <v>32.799999999999997</v>
      </c>
      <c r="CE9" s="1">
        <v>30.6</v>
      </c>
      <c r="CF9" s="1">
        <v>58.6</v>
      </c>
      <c r="CG9" s="1">
        <v>22</v>
      </c>
      <c r="CH9" s="29">
        <v>26.6</v>
      </c>
      <c r="CI9" s="29">
        <v>37.4</v>
      </c>
      <c r="CJ9" s="29">
        <v>46.8</v>
      </c>
      <c r="CK9" s="29">
        <v>47</v>
      </c>
      <c r="CL9" s="4">
        <f t="shared" si="1"/>
        <v>39.193548387096769</v>
      </c>
      <c r="CM9" s="4">
        <f t="shared" si="0"/>
        <v>45.777428571428572</v>
      </c>
      <c r="CN9" s="4">
        <f t="shared" si="2"/>
        <v>43.431448275862067</v>
      </c>
      <c r="CO9" s="6">
        <f t="shared" si="3"/>
        <v>118</v>
      </c>
      <c r="CP9" s="6">
        <f t="shared" si="4"/>
        <v>2.794</v>
      </c>
      <c r="CQ9" s="6">
        <f t="shared" si="5"/>
        <v>37.166666666666664</v>
      </c>
      <c r="CS9" s="54">
        <v>1930</v>
      </c>
      <c r="CT9" s="51">
        <v>179.32400000000001</v>
      </c>
      <c r="CU9" s="54"/>
      <c r="CV9" s="54">
        <v>2003</v>
      </c>
      <c r="CW9" s="51">
        <v>446.39999999999992</v>
      </c>
      <c r="CX9" s="54"/>
      <c r="CY9" s="54">
        <v>1959</v>
      </c>
      <c r="CZ9" s="51">
        <v>410.21</v>
      </c>
      <c r="DA9" s="54"/>
      <c r="DB9" s="54">
        <v>2016</v>
      </c>
      <c r="DC9" s="54">
        <v>240.2</v>
      </c>
      <c r="DD9" s="8">
        <v>5</v>
      </c>
      <c r="DE9" s="8">
        <v>1938</v>
      </c>
      <c r="DF9" s="19">
        <v>9.9060000000000006</v>
      </c>
      <c r="DH9" s="8">
        <v>1970</v>
      </c>
      <c r="DI9" s="19">
        <v>9.1440000000000001</v>
      </c>
      <c r="DJ9" s="19"/>
      <c r="DK9" s="37">
        <v>1931</v>
      </c>
      <c r="DL9" s="19">
        <v>9.6519999999999992</v>
      </c>
      <c r="DN9" s="8">
        <v>1997</v>
      </c>
      <c r="DO9" s="19">
        <v>36.299999999999997</v>
      </c>
      <c r="DQ9" s="8">
        <v>1963</v>
      </c>
      <c r="DR9" s="19">
        <v>48.514000000000003</v>
      </c>
      <c r="DT9" s="8">
        <v>2003</v>
      </c>
      <c r="DU9" s="19">
        <v>671</v>
      </c>
    </row>
    <row r="10" spans="1:125" ht="12.95" customHeight="1">
      <c r="A10" s="1" t="s">
        <v>5</v>
      </c>
      <c r="B10" s="20">
        <v>53.594000000000001</v>
      </c>
      <c r="C10" s="20">
        <v>61.468000000000004</v>
      </c>
      <c r="D10" s="20">
        <v>43.433999999999997</v>
      </c>
      <c r="E10" s="20">
        <v>62.484000000000002</v>
      </c>
      <c r="F10" s="20">
        <v>34.29</v>
      </c>
      <c r="G10" s="20">
        <v>29.718</v>
      </c>
      <c r="H10" s="20">
        <v>69.849999999999994</v>
      </c>
      <c r="I10" s="20">
        <v>16.763999999999999</v>
      </c>
      <c r="J10" s="20">
        <v>117.348</v>
      </c>
      <c r="K10" s="20">
        <v>11.176</v>
      </c>
      <c r="L10" s="20">
        <v>53.085999999999999</v>
      </c>
      <c r="M10" s="20">
        <v>20.32</v>
      </c>
      <c r="N10" s="20">
        <v>19.812000000000001</v>
      </c>
      <c r="O10" s="20">
        <v>40.64</v>
      </c>
      <c r="P10" s="20">
        <v>28.193999999999999</v>
      </c>
      <c r="Q10" s="20">
        <v>12.954000000000001</v>
      </c>
      <c r="R10" s="20">
        <v>62.991999999999997</v>
      </c>
      <c r="S10" s="20">
        <v>70.866</v>
      </c>
      <c r="T10" s="20">
        <v>49.783999999999999</v>
      </c>
      <c r="U10" s="20">
        <v>73.152000000000001</v>
      </c>
      <c r="V10" s="20">
        <v>36.83</v>
      </c>
      <c r="W10" s="20">
        <v>56.896000000000001</v>
      </c>
      <c r="X10" s="20">
        <v>32.258000000000003</v>
      </c>
      <c r="Y10" s="20">
        <v>66.548000000000002</v>
      </c>
      <c r="Z10" s="20">
        <v>51.561999999999998</v>
      </c>
      <c r="AA10" s="20">
        <v>36.067999999999998</v>
      </c>
      <c r="AB10" s="20">
        <v>122.682</v>
      </c>
      <c r="AC10" s="20">
        <v>151.13</v>
      </c>
      <c r="AD10" s="20">
        <v>26.161999999999999</v>
      </c>
      <c r="AE10" s="20">
        <v>45.466000000000001</v>
      </c>
      <c r="AF10" s="20">
        <v>5.8419999999999996</v>
      </c>
      <c r="AG10" s="20">
        <v>9.9060000000000006</v>
      </c>
      <c r="AH10" s="20">
        <v>172.97399999999999</v>
      </c>
      <c r="AI10" s="20">
        <v>25.908000000000001</v>
      </c>
      <c r="AJ10" s="20">
        <v>17.018000000000001</v>
      </c>
      <c r="AK10" s="20">
        <v>44.957999999999998</v>
      </c>
      <c r="AL10" s="20">
        <v>87.376000000000005</v>
      </c>
      <c r="AM10" s="20">
        <v>57.658000000000001</v>
      </c>
      <c r="AN10" s="20">
        <v>93.471999999999994</v>
      </c>
      <c r="AO10" s="20">
        <v>57.15</v>
      </c>
      <c r="AP10" s="20">
        <v>13.715999999999999</v>
      </c>
      <c r="AQ10" s="20">
        <v>33</v>
      </c>
      <c r="AR10" s="20">
        <v>48</v>
      </c>
      <c r="AS10" s="20">
        <v>24</v>
      </c>
      <c r="AT10" s="20">
        <v>129</v>
      </c>
      <c r="AU10" s="20">
        <v>90</v>
      </c>
      <c r="AV10" s="20">
        <v>73</v>
      </c>
      <c r="AW10" s="20">
        <v>26</v>
      </c>
      <c r="AX10" s="20">
        <v>124</v>
      </c>
      <c r="AY10" s="20">
        <v>18</v>
      </c>
      <c r="AZ10" s="20">
        <v>153</v>
      </c>
      <c r="BA10" s="20">
        <v>44</v>
      </c>
      <c r="BB10" s="20">
        <v>10</v>
      </c>
      <c r="BC10" s="20">
        <v>115</v>
      </c>
      <c r="BD10" s="20">
        <v>18</v>
      </c>
      <c r="BE10" s="20">
        <v>57</v>
      </c>
      <c r="BF10" s="4">
        <v>27.8</v>
      </c>
      <c r="BG10" s="4">
        <v>64.400000000000006</v>
      </c>
      <c r="BH10" s="4">
        <v>7.7</v>
      </c>
      <c r="BI10" s="4">
        <v>9</v>
      </c>
      <c r="BJ10" s="4">
        <v>64.400000000000006</v>
      </c>
      <c r="BK10" s="4">
        <v>57.7</v>
      </c>
      <c r="BL10" s="4">
        <v>1</v>
      </c>
      <c r="BM10" s="4">
        <v>53.8</v>
      </c>
      <c r="BN10" s="4">
        <v>24.8</v>
      </c>
      <c r="BO10" s="4">
        <v>112.5</v>
      </c>
      <c r="BP10" s="4">
        <v>47.8</v>
      </c>
      <c r="BQ10" s="4">
        <v>43.4</v>
      </c>
      <c r="BR10" s="1">
        <v>22</v>
      </c>
      <c r="BS10" s="1">
        <v>24.6</v>
      </c>
      <c r="BT10" s="1">
        <v>94.2</v>
      </c>
      <c r="BU10" s="1">
        <v>20.8</v>
      </c>
      <c r="BV10" s="1">
        <v>17.399999999999999</v>
      </c>
      <c r="BW10" s="20">
        <v>10.4</v>
      </c>
      <c r="BX10" s="1">
        <v>55.2</v>
      </c>
      <c r="BY10" s="1">
        <v>5.4</v>
      </c>
      <c r="BZ10" s="1">
        <v>72.400000000000006</v>
      </c>
      <c r="CA10" s="1">
        <v>48.8</v>
      </c>
      <c r="CB10" s="1">
        <v>113</v>
      </c>
      <c r="CC10" s="1">
        <v>56.2</v>
      </c>
      <c r="CD10" s="1">
        <v>7.2</v>
      </c>
      <c r="CE10" s="1">
        <v>67.599999999999994</v>
      </c>
      <c r="CF10" s="1">
        <v>35</v>
      </c>
      <c r="CG10" s="1">
        <v>102.5</v>
      </c>
      <c r="CH10" s="29">
        <v>149.80000000000001</v>
      </c>
      <c r="CI10" s="29">
        <v>52</v>
      </c>
      <c r="CJ10" s="29">
        <v>25.6</v>
      </c>
      <c r="CK10" s="29">
        <v>131.4</v>
      </c>
      <c r="CL10" s="4">
        <f t="shared" si="1"/>
        <v>48.206451612903223</v>
      </c>
      <c r="CM10" s="4">
        <f t="shared" si="0"/>
        <v>55.455464285714285</v>
      </c>
      <c r="CN10" s="4">
        <f t="shared" si="2"/>
        <v>52.872482758620713</v>
      </c>
      <c r="CO10" s="6">
        <f t="shared" si="3"/>
        <v>172.97399999999999</v>
      </c>
      <c r="CP10" s="6">
        <f t="shared" si="4"/>
        <v>1</v>
      </c>
      <c r="CQ10" s="6">
        <f t="shared" si="5"/>
        <v>51.31481481481481</v>
      </c>
      <c r="CS10" s="54">
        <v>1937</v>
      </c>
      <c r="CT10" s="51">
        <v>181.86399999999998</v>
      </c>
      <c r="CU10" s="54"/>
      <c r="CV10" s="54">
        <v>1931</v>
      </c>
      <c r="CW10" s="51">
        <v>448.31</v>
      </c>
      <c r="CX10" s="54"/>
      <c r="CY10" s="54">
        <v>2003</v>
      </c>
      <c r="CZ10" s="51">
        <v>416.59999999999997</v>
      </c>
      <c r="DA10" s="54"/>
      <c r="DB10" s="54">
        <v>1998</v>
      </c>
      <c r="DC10" s="51">
        <v>242.5</v>
      </c>
      <c r="DD10" s="8">
        <v>6</v>
      </c>
      <c r="DE10" s="8">
        <v>1954</v>
      </c>
      <c r="DF10" s="19">
        <v>10.667999999999999</v>
      </c>
      <c r="DH10" s="8">
        <v>1997</v>
      </c>
      <c r="DI10" s="19">
        <v>9.8000000000000007</v>
      </c>
      <c r="DJ10" s="19"/>
      <c r="DK10" s="37">
        <v>1963</v>
      </c>
      <c r="DL10" s="19">
        <v>10.414</v>
      </c>
      <c r="DN10" s="8">
        <v>1963</v>
      </c>
      <c r="DO10" s="19">
        <v>38.1</v>
      </c>
      <c r="DQ10" s="8">
        <v>1997</v>
      </c>
      <c r="DR10" s="19">
        <v>58.599999999999994</v>
      </c>
      <c r="DT10" s="8">
        <v>1959</v>
      </c>
      <c r="DU10" s="19">
        <v>716.02599999999995</v>
      </c>
    </row>
    <row r="11" spans="1:125" ht="12.95" customHeight="1">
      <c r="A11" s="1" t="s">
        <v>6</v>
      </c>
      <c r="B11" s="20">
        <v>47.244</v>
      </c>
      <c r="C11" s="20">
        <v>19.812000000000001</v>
      </c>
      <c r="D11" s="20">
        <v>105.91800000000001</v>
      </c>
      <c r="E11" s="20">
        <v>63.246000000000002</v>
      </c>
      <c r="F11" s="20">
        <v>57.15</v>
      </c>
      <c r="G11" s="20">
        <v>63.753999999999998</v>
      </c>
      <c r="H11" s="20">
        <v>13.462</v>
      </c>
      <c r="I11" s="20">
        <v>134.36600000000001</v>
      </c>
      <c r="J11" s="20">
        <v>25.4</v>
      </c>
      <c r="K11" s="20">
        <v>44.45</v>
      </c>
      <c r="L11" s="20">
        <v>40.64</v>
      </c>
      <c r="M11" s="20">
        <v>25.146000000000001</v>
      </c>
      <c r="N11" s="20">
        <v>131.31800000000001</v>
      </c>
      <c r="O11" s="20">
        <v>21.082000000000001</v>
      </c>
      <c r="P11" s="20">
        <v>15.24</v>
      </c>
      <c r="Q11" s="20">
        <v>53.085999999999999</v>
      </c>
      <c r="R11" s="20">
        <v>104.39400000000001</v>
      </c>
      <c r="S11" s="20">
        <v>41.402000000000001</v>
      </c>
      <c r="T11" s="20">
        <v>182.626</v>
      </c>
      <c r="U11" s="20">
        <v>64.007999999999996</v>
      </c>
      <c r="V11" s="20">
        <v>41.655999999999999</v>
      </c>
      <c r="W11" s="20">
        <v>40.386000000000003</v>
      </c>
      <c r="X11" s="20">
        <v>94.742000000000004</v>
      </c>
      <c r="Y11" s="20">
        <v>87.884</v>
      </c>
      <c r="Z11" s="20">
        <v>130.048</v>
      </c>
      <c r="AA11" s="20">
        <v>101.346</v>
      </c>
      <c r="AB11" s="20">
        <v>118.364</v>
      </c>
      <c r="AC11" s="20">
        <v>100.33</v>
      </c>
      <c r="AD11" s="20">
        <v>74.421999999999997</v>
      </c>
      <c r="AE11" s="20">
        <v>61.975999999999999</v>
      </c>
      <c r="AF11" s="20">
        <v>57.658000000000001</v>
      </c>
      <c r="AG11" s="20">
        <v>45.973999999999997</v>
      </c>
      <c r="AH11" s="20">
        <v>142.74799999999999</v>
      </c>
      <c r="AI11" s="20">
        <v>74.421999999999997</v>
      </c>
      <c r="AJ11" s="20">
        <v>33.527999999999999</v>
      </c>
      <c r="AK11" s="20">
        <v>30.734000000000002</v>
      </c>
      <c r="AL11" s="20">
        <v>101.6</v>
      </c>
      <c r="AM11" s="20">
        <v>52.832000000000001</v>
      </c>
      <c r="AN11" s="20">
        <v>68.325999999999993</v>
      </c>
      <c r="AO11" s="20">
        <v>60.96</v>
      </c>
      <c r="AP11" s="20">
        <v>112.52200000000001</v>
      </c>
      <c r="AQ11" s="20">
        <v>75</v>
      </c>
      <c r="AR11" s="20">
        <v>129</v>
      </c>
      <c r="AS11" s="20">
        <v>38</v>
      </c>
      <c r="AT11" s="20">
        <v>72</v>
      </c>
      <c r="AU11" s="20">
        <v>27</v>
      </c>
      <c r="AV11" s="20">
        <v>42</v>
      </c>
      <c r="AW11" s="20">
        <v>53</v>
      </c>
      <c r="AX11" s="20">
        <v>26</v>
      </c>
      <c r="AY11" s="20">
        <v>78</v>
      </c>
      <c r="AZ11" s="20">
        <v>27</v>
      </c>
      <c r="BA11" s="20">
        <v>121</v>
      </c>
      <c r="BB11" s="20">
        <v>63</v>
      </c>
      <c r="BC11" s="20">
        <v>41</v>
      </c>
      <c r="BD11" s="20">
        <v>56</v>
      </c>
      <c r="BE11" s="20">
        <v>22</v>
      </c>
      <c r="BF11" s="4">
        <v>61.1</v>
      </c>
      <c r="BG11" s="4">
        <v>111</v>
      </c>
      <c r="BH11" s="4">
        <v>60.8</v>
      </c>
      <c r="BI11" s="4">
        <v>86.3</v>
      </c>
      <c r="BJ11" s="4">
        <v>23</v>
      </c>
      <c r="BK11" s="4">
        <v>22.4</v>
      </c>
      <c r="BL11" s="4">
        <v>41.5</v>
      </c>
      <c r="BM11" s="4">
        <v>115.3</v>
      </c>
      <c r="BN11" s="4">
        <v>47.9</v>
      </c>
      <c r="BO11" s="4">
        <v>80.599999999999994</v>
      </c>
      <c r="BP11" s="4">
        <v>40.1</v>
      </c>
      <c r="BQ11" s="4">
        <v>27.8</v>
      </c>
      <c r="BR11" s="1">
        <v>49.6</v>
      </c>
      <c r="BS11" s="1">
        <v>18.7</v>
      </c>
      <c r="BT11" s="1">
        <v>57.2</v>
      </c>
      <c r="BU11" s="1">
        <v>26.8</v>
      </c>
      <c r="BV11" s="1">
        <v>30.8</v>
      </c>
      <c r="BW11" s="20">
        <v>37.200000000000003</v>
      </c>
      <c r="BX11" s="1">
        <v>51.8</v>
      </c>
      <c r="BY11" s="1">
        <v>97</v>
      </c>
      <c r="BZ11" s="1">
        <v>42.6</v>
      </c>
      <c r="CA11" s="1">
        <v>71</v>
      </c>
      <c r="CB11" s="1">
        <v>4</v>
      </c>
      <c r="CC11" s="1">
        <v>32.799999999999997</v>
      </c>
      <c r="CD11" s="1">
        <v>167.2</v>
      </c>
      <c r="CE11" s="1">
        <v>120</v>
      </c>
      <c r="CF11" s="1">
        <v>28.6</v>
      </c>
      <c r="CG11" s="1">
        <v>94.4</v>
      </c>
      <c r="CH11" s="29">
        <v>16</v>
      </c>
      <c r="CI11" s="29">
        <v>20</v>
      </c>
      <c r="CJ11" s="29">
        <v>89.2</v>
      </c>
      <c r="CK11" s="29"/>
      <c r="CL11" s="4">
        <f t="shared" si="1"/>
        <v>57.183870967741939</v>
      </c>
      <c r="CM11" s="4">
        <f t="shared" si="0"/>
        <v>67.075035714285704</v>
      </c>
      <c r="CN11" s="4">
        <f t="shared" si="2"/>
        <v>63.550597701149435</v>
      </c>
      <c r="CO11" s="6">
        <f t="shared" si="3"/>
        <v>182.626</v>
      </c>
      <c r="CP11" s="6">
        <f t="shared" si="4"/>
        <v>4</v>
      </c>
      <c r="CQ11" s="6">
        <f t="shared" si="5"/>
        <v>53.833333333333336</v>
      </c>
      <c r="CS11" s="54">
        <v>1932</v>
      </c>
      <c r="CT11" s="51">
        <v>183.642</v>
      </c>
      <c r="CU11" s="54"/>
      <c r="CV11" s="54">
        <v>1982</v>
      </c>
      <c r="CW11" s="51">
        <v>452</v>
      </c>
      <c r="CX11" s="54"/>
      <c r="CY11" s="54">
        <v>1983</v>
      </c>
      <c r="CZ11" s="51">
        <v>434</v>
      </c>
      <c r="DA11" s="54"/>
      <c r="DB11" s="54">
        <v>1939</v>
      </c>
      <c r="DC11" s="51">
        <v>242.57</v>
      </c>
      <c r="DD11" s="8">
        <v>7</v>
      </c>
      <c r="DE11" s="8">
        <v>1963</v>
      </c>
      <c r="DF11" s="19">
        <v>12.446</v>
      </c>
      <c r="DH11" s="8">
        <v>1972</v>
      </c>
      <c r="DI11" s="19">
        <v>11</v>
      </c>
      <c r="DJ11" s="19"/>
      <c r="DK11" s="37">
        <v>1961</v>
      </c>
      <c r="DL11" s="19">
        <v>12.954000000000001</v>
      </c>
      <c r="DN11" s="8">
        <v>2014</v>
      </c>
      <c r="DO11" s="19">
        <v>39</v>
      </c>
      <c r="DQ11" s="8">
        <v>1970</v>
      </c>
      <c r="DR11" s="19">
        <v>68.58</v>
      </c>
      <c r="DT11" s="8">
        <v>1969</v>
      </c>
      <c r="DU11" s="19">
        <v>722.88400000000001</v>
      </c>
    </row>
    <row r="12" spans="1:125" ht="12.95" customHeight="1">
      <c r="A12" s="1" t="s">
        <v>7</v>
      </c>
      <c r="B12" s="20">
        <v>16.001999999999999</v>
      </c>
      <c r="C12" s="20">
        <v>39.116</v>
      </c>
      <c r="D12" s="20">
        <v>42.164000000000001</v>
      </c>
      <c r="E12" s="20">
        <v>18.033999999999999</v>
      </c>
      <c r="F12" s="20">
        <v>94.233999999999995</v>
      </c>
      <c r="G12" s="20">
        <v>51.816000000000003</v>
      </c>
      <c r="H12" s="20">
        <v>58.927999999999997</v>
      </c>
      <c r="I12" s="20">
        <v>23.876000000000001</v>
      </c>
      <c r="J12" s="20">
        <v>45.212000000000003</v>
      </c>
      <c r="K12" s="20">
        <v>104.39400000000001</v>
      </c>
      <c r="L12" s="20">
        <v>32.258000000000003</v>
      </c>
      <c r="M12" s="20">
        <v>59.69</v>
      </c>
      <c r="N12" s="20">
        <v>8.89</v>
      </c>
      <c r="O12" s="20">
        <v>154.94</v>
      </c>
      <c r="P12" s="20">
        <v>31.242000000000001</v>
      </c>
      <c r="Q12" s="20">
        <v>21.59</v>
      </c>
      <c r="R12" s="20">
        <v>30.988</v>
      </c>
      <c r="S12" s="20">
        <v>78.739999999999995</v>
      </c>
      <c r="T12" s="20">
        <v>22.352</v>
      </c>
      <c r="U12" s="20">
        <v>89.662000000000006</v>
      </c>
      <c r="V12" s="20">
        <v>143.256</v>
      </c>
      <c r="W12" s="20">
        <v>33.781999999999996</v>
      </c>
      <c r="X12" s="20">
        <v>101.346</v>
      </c>
      <c r="Y12" s="20">
        <v>110.236</v>
      </c>
      <c r="Z12" s="20">
        <v>81.534000000000006</v>
      </c>
      <c r="AA12" s="20">
        <v>64.007999999999996</v>
      </c>
      <c r="AB12" s="20">
        <v>81.787999999999997</v>
      </c>
      <c r="AC12" s="20">
        <v>9.6519999999999992</v>
      </c>
      <c r="AD12" s="20">
        <v>46.228000000000002</v>
      </c>
      <c r="AE12" s="20">
        <v>13.462</v>
      </c>
      <c r="AF12" s="20">
        <v>64.77</v>
      </c>
      <c r="AG12" s="20">
        <v>23.876000000000001</v>
      </c>
      <c r="AH12" s="20">
        <v>61.468000000000004</v>
      </c>
      <c r="AI12" s="20">
        <v>58.927999999999997</v>
      </c>
      <c r="AJ12" s="20">
        <v>58.673999999999999</v>
      </c>
      <c r="AK12" s="20">
        <v>47.752000000000002</v>
      </c>
      <c r="AL12" s="20">
        <v>58.673999999999999</v>
      </c>
      <c r="AM12" s="20">
        <v>16.256</v>
      </c>
      <c r="AN12" s="20">
        <v>103.124</v>
      </c>
      <c r="AO12" s="20">
        <v>13.97</v>
      </c>
      <c r="AP12" s="20">
        <v>85.597999999999999</v>
      </c>
      <c r="AQ12" s="20">
        <v>68</v>
      </c>
      <c r="AR12" s="20">
        <v>27</v>
      </c>
      <c r="AS12" s="20">
        <v>27</v>
      </c>
      <c r="AT12" s="20">
        <v>8</v>
      </c>
      <c r="AU12" s="20">
        <v>106</v>
      </c>
      <c r="AV12" s="20">
        <v>42</v>
      </c>
      <c r="AW12" s="20">
        <v>80</v>
      </c>
      <c r="AX12" s="20">
        <v>46</v>
      </c>
      <c r="AY12" s="20">
        <v>72</v>
      </c>
      <c r="AZ12" s="20">
        <v>94</v>
      </c>
      <c r="BA12" s="20">
        <v>54</v>
      </c>
      <c r="BB12" s="20">
        <v>88</v>
      </c>
      <c r="BC12" s="20">
        <v>16</v>
      </c>
      <c r="BD12" s="20">
        <v>36</v>
      </c>
      <c r="BE12" s="20">
        <v>70</v>
      </c>
      <c r="BF12" s="4">
        <v>63.6</v>
      </c>
      <c r="BG12" s="4">
        <v>24.6</v>
      </c>
      <c r="BH12" s="4">
        <v>23.4</v>
      </c>
      <c r="BI12" s="4">
        <v>89.7</v>
      </c>
      <c r="BJ12" s="4">
        <v>34.700000000000003</v>
      </c>
      <c r="BK12" s="4">
        <v>57.4</v>
      </c>
      <c r="BL12" s="4">
        <v>17.2</v>
      </c>
      <c r="BM12" s="4">
        <v>125</v>
      </c>
      <c r="BN12" s="4">
        <v>98.3</v>
      </c>
      <c r="BO12" s="4">
        <v>98.5</v>
      </c>
      <c r="BP12" s="4">
        <v>34</v>
      </c>
      <c r="BQ12" s="4">
        <v>62.9</v>
      </c>
      <c r="BR12" s="1">
        <v>75.900000000000006</v>
      </c>
      <c r="BS12" s="1">
        <v>81.8</v>
      </c>
      <c r="BT12" s="1">
        <v>58.4</v>
      </c>
      <c r="BU12" s="1">
        <v>74.599999999999994</v>
      </c>
      <c r="BV12" s="1">
        <v>116</v>
      </c>
      <c r="BW12" s="20">
        <v>75.2</v>
      </c>
      <c r="BX12" s="1">
        <v>59.6</v>
      </c>
      <c r="BY12" s="1">
        <v>14.6</v>
      </c>
      <c r="BZ12" s="1">
        <v>52.2</v>
      </c>
      <c r="CA12" s="1">
        <v>45.4</v>
      </c>
      <c r="CB12" s="1">
        <v>25.2</v>
      </c>
      <c r="CC12" s="1">
        <v>52.2</v>
      </c>
      <c r="CD12" s="1">
        <v>154.80000000000001</v>
      </c>
      <c r="CE12" s="1">
        <v>61.6</v>
      </c>
      <c r="CF12" s="1">
        <v>80.2</v>
      </c>
      <c r="CG12" s="1">
        <v>114.6</v>
      </c>
      <c r="CH12" s="29">
        <v>98.3</v>
      </c>
      <c r="CI12" s="29">
        <v>87</v>
      </c>
      <c r="CJ12" s="50">
        <v>76.8</v>
      </c>
      <c r="CK12" s="50"/>
      <c r="CL12" s="4">
        <f t="shared" si="1"/>
        <v>68.829032258064515</v>
      </c>
      <c r="CM12" s="4">
        <f t="shared" si="0"/>
        <v>56.009107142857133</v>
      </c>
      <c r="CN12" s="4">
        <f t="shared" si="2"/>
        <v>60.577126436781612</v>
      </c>
      <c r="CO12" s="6">
        <f t="shared" si="3"/>
        <v>154.94</v>
      </c>
      <c r="CP12" s="6">
        <f t="shared" si="4"/>
        <v>8</v>
      </c>
      <c r="CQ12" s="6">
        <f t="shared" si="5"/>
        <v>71.57037037037037</v>
      </c>
      <c r="CS12" s="54">
        <v>1982</v>
      </c>
      <c r="CT12" s="51">
        <v>198</v>
      </c>
      <c r="CU12" s="54"/>
      <c r="CV12" s="54">
        <v>1933</v>
      </c>
      <c r="CW12" s="51">
        <v>452.12000000000006</v>
      </c>
      <c r="CX12" s="54"/>
      <c r="CY12" s="54">
        <v>1998</v>
      </c>
      <c r="CZ12" s="51">
        <v>434</v>
      </c>
      <c r="DA12" s="54"/>
      <c r="DB12" s="54">
        <v>1959</v>
      </c>
      <c r="DC12" s="51">
        <v>250.69800000000001</v>
      </c>
      <c r="DD12" s="8">
        <v>8</v>
      </c>
      <c r="DE12" s="8">
        <v>2002</v>
      </c>
      <c r="DF12" s="19">
        <v>15.2</v>
      </c>
      <c r="DH12" s="8">
        <v>1961</v>
      </c>
      <c r="DI12" s="19">
        <v>12.192</v>
      </c>
      <c r="DJ12" s="19"/>
      <c r="DK12" s="37">
        <v>1972</v>
      </c>
      <c r="DL12" s="19">
        <v>13</v>
      </c>
      <c r="DN12" s="8">
        <v>1950</v>
      </c>
      <c r="DO12" s="19">
        <v>43.688000000000002</v>
      </c>
      <c r="DQ12" s="8">
        <v>2014</v>
      </c>
      <c r="DR12" s="19">
        <v>70.8</v>
      </c>
      <c r="DT12" s="8">
        <v>1932</v>
      </c>
      <c r="DU12" s="19">
        <v>730.25000000000011</v>
      </c>
    </row>
    <row r="13" spans="1:125" ht="12.95" customHeight="1">
      <c r="A13" s="1" t="s">
        <v>8</v>
      </c>
      <c r="B13" s="20">
        <v>9.9060000000000006</v>
      </c>
      <c r="C13" s="20">
        <v>97.79</v>
      </c>
      <c r="D13" s="20">
        <v>13.208</v>
      </c>
      <c r="E13" s="20">
        <v>40.386000000000003</v>
      </c>
      <c r="F13" s="20">
        <v>77.47</v>
      </c>
      <c r="G13" s="20">
        <v>32.765999999999998</v>
      </c>
      <c r="H13" s="20">
        <v>64.77</v>
      </c>
      <c r="I13" s="20">
        <v>28.448</v>
      </c>
      <c r="J13" s="20">
        <v>50.8</v>
      </c>
      <c r="K13" s="20">
        <v>75.691999999999993</v>
      </c>
      <c r="L13" s="20">
        <v>42.417999999999999</v>
      </c>
      <c r="M13" s="20">
        <v>58.165999999999997</v>
      </c>
      <c r="N13" s="20">
        <v>116.586</v>
      </c>
      <c r="O13" s="20">
        <v>42.926000000000002</v>
      </c>
      <c r="P13" s="20">
        <v>70.358000000000004</v>
      </c>
      <c r="Q13" s="20">
        <v>32.003999999999998</v>
      </c>
      <c r="R13" s="20">
        <v>38.1</v>
      </c>
      <c r="S13" s="20">
        <v>36.067999999999998</v>
      </c>
      <c r="T13" s="20">
        <v>165.86199999999999</v>
      </c>
      <c r="U13" s="20">
        <v>55.118000000000002</v>
      </c>
      <c r="V13" s="20">
        <v>43.18</v>
      </c>
      <c r="W13" s="20">
        <v>67.563999999999993</v>
      </c>
      <c r="X13" s="20">
        <v>40.64</v>
      </c>
      <c r="Y13" s="20">
        <v>56.134</v>
      </c>
      <c r="Z13" s="20">
        <v>100.33</v>
      </c>
      <c r="AA13" s="20">
        <v>56.896000000000001</v>
      </c>
      <c r="AB13" s="20">
        <v>50.8</v>
      </c>
      <c r="AC13" s="20">
        <v>51.816000000000003</v>
      </c>
      <c r="AD13" s="20">
        <v>51.308</v>
      </c>
      <c r="AE13" s="20">
        <v>105.664</v>
      </c>
      <c r="AF13" s="20">
        <v>83.566000000000003</v>
      </c>
      <c r="AG13" s="20">
        <v>85.852000000000004</v>
      </c>
      <c r="AH13" s="20">
        <v>47.752000000000002</v>
      </c>
      <c r="AI13" s="20">
        <v>90.677999999999997</v>
      </c>
      <c r="AJ13" s="20">
        <v>91.947999999999993</v>
      </c>
      <c r="AK13" s="20">
        <v>76.707999999999998</v>
      </c>
      <c r="AL13" s="20">
        <v>63.246000000000002</v>
      </c>
      <c r="AM13" s="20">
        <v>22.097999999999999</v>
      </c>
      <c r="AN13" s="20">
        <v>72.135999999999996</v>
      </c>
      <c r="AO13" s="20">
        <v>12.446</v>
      </c>
      <c r="AP13" s="20">
        <v>87.122</v>
      </c>
      <c r="AQ13" s="20">
        <v>28</v>
      </c>
      <c r="AR13" s="20">
        <v>53</v>
      </c>
      <c r="AS13" s="20">
        <v>29</v>
      </c>
      <c r="AT13" s="20">
        <v>110</v>
      </c>
      <c r="AU13" s="20">
        <v>36</v>
      </c>
      <c r="AV13" s="20">
        <v>78</v>
      </c>
      <c r="AW13" s="20">
        <v>86</v>
      </c>
      <c r="AX13" s="20">
        <v>132</v>
      </c>
      <c r="AY13" s="20">
        <v>69</v>
      </c>
      <c r="AZ13" s="20">
        <v>44</v>
      </c>
      <c r="BA13" s="20">
        <v>81</v>
      </c>
      <c r="BB13" s="20">
        <v>42</v>
      </c>
      <c r="BC13" s="20">
        <v>82</v>
      </c>
      <c r="BD13" s="20">
        <v>107</v>
      </c>
      <c r="BE13" s="20">
        <v>85</v>
      </c>
      <c r="BF13" s="4">
        <v>38</v>
      </c>
      <c r="BG13" s="4">
        <v>35.4</v>
      </c>
      <c r="BH13" s="4">
        <v>106</v>
      </c>
      <c r="BI13" s="4">
        <v>30.6</v>
      </c>
      <c r="BJ13" s="4">
        <v>51.6</v>
      </c>
      <c r="BK13" s="4">
        <v>49</v>
      </c>
      <c r="BL13" s="4">
        <v>93.4</v>
      </c>
      <c r="BM13" s="4">
        <v>16.7</v>
      </c>
      <c r="BN13" s="4">
        <v>126.5</v>
      </c>
      <c r="BO13" s="4">
        <v>75</v>
      </c>
      <c r="BP13" s="4">
        <v>116.2</v>
      </c>
      <c r="BQ13" s="4">
        <v>30.4</v>
      </c>
      <c r="BR13" s="1">
        <v>174.1</v>
      </c>
      <c r="BS13" s="1">
        <v>105</v>
      </c>
      <c r="BT13" s="1">
        <v>42.4</v>
      </c>
      <c r="BU13" s="1">
        <v>23.4</v>
      </c>
      <c r="BV13" s="1">
        <v>18.399999999999999</v>
      </c>
      <c r="BW13" s="22">
        <v>13.8</v>
      </c>
      <c r="BX13" s="1">
        <v>92.2</v>
      </c>
      <c r="BY13" s="1">
        <v>87.8</v>
      </c>
      <c r="BZ13" s="1">
        <v>40.799999999999997</v>
      </c>
      <c r="CA13" s="1">
        <v>53.6</v>
      </c>
      <c r="CB13" s="1">
        <v>152.6</v>
      </c>
      <c r="CC13" s="1">
        <v>50.8</v>
      </c>
      <c r="CD13" s="1">
        <v>57.6</v>
      </c>
      <c r="CE13" s="1">
        <v>40.6</v>
      </c>
      <c r="CF13" s="1">
        <v>73</v>
      </c>
      <c r="CG13" s="1">
        <v>34.799999999999997</v>
      </c>
      <c r="CH13" s="29">
        <v>10</v>
      </c>
      <c r="CI13" s="29">
        <v>35.200000000000003</v>
      </c>
      <c r="CJ13" s="29">
        <v>34.799999999999997</v>
      </c>
      <c r="CK13" s="29"/>
      <c r="CL13" s="4">
        <f t="shared" si="1"/>
        <v>61.603225806451604</v>
      </c>
      <c r="CM13" s="4">
        <f t="shared" si="0"/>
        <v>63.727250000000005</v>
      </c>
      <c r="CN13" s="4">
        <f t="shared" si="2"/>
        <v>62.970413793103454</v>
      </c>
      <c r="CO13" s="6">
        <f t="shared" si="3"/>
        <v>174.1</v>
      </c>
      <c r="CP13" s="6">
        <f t="shared" si="4"/>
        <v>9.9060000000000006</v>
      </c>
      <c r="CQ13" s="6">
        <f t="shared" si="5"/>
        <v>62.951851851851828</v>
      </c>
      <c r="CS13" s="54">
        <v>1961</v>
      </c>
      <c r="CT13" s="51">
        <v>200.91400000000002</v>
      </c>
      <c r="CU13" s="54"/>
      <c r="CV13" s="54">
        <v>1997</v>
      </c>
      <c r="CW13" s="51">
        <v>470.00000000000006</v>
      </c>
      <c r="CX13" s="54"/>
      <c r="CY13" s="54">
        <v>1934</v>
      </c>
      <c r="CZ13" s="51">
        <v>451.86599999999993</v>
      </c>
      <c r="DA13" s="54"/>
      <c r="DB13" s="54">
        <v>2003</v>
      </c>
      <c r="DC13" s="51">
        <v>260.99999999999994</v>
      </c>
      <c r="DD13" s="8">
        <v>9</v>
      </c>
      <c r="DE13" s="8">
        <v>1930</v>
      </c>
      <c r="DF13" s="19">
        <v>16.510000000000002</v>
      </c>
      <c r="DH13" s="8">
        <v>2005</v>
      </c>
      <c r="DI13" s="19">
        <v>13.4</v>
      </c>
      <c r="DJ13" s="19"/>
      <c r="DK13" s="37">
        <v>1990</v>
      </c>
      <c r="DL13" s="19">
        <v>14.2</v>
      </c>
      <c r="DN13" s="8">
        <v>1954</v>
      </c>
      <c r="DO13" s="19">
        <v>44.195999999999998</v>
      </c>
      <c r="DQ13" s="8">
        <v>1960</v>
      </c>
      <c r="DR13" s="19">
        <v>78.486000000000004</v>
      </c>
      <c r="DT13" s="8">
        <v>1961</v>
      </c>
      <c r="DU13" s="19">
        <v>792.4799999999999</v>
      </c>
    </row>
    <row r="14" spans="1:125" ht="12.95" customHeight="1">
      <c r="A14" s="1" t="s">
        <v>9</v>
      </c>
      <c r="B14" s="20">
        <v>64.516000000000005</v>
      </c>
      <c r="C14" s="20">
        <v>25.908000000000001</v>
      </c>
      <c r="D14" s="20">
        <v>39.878</v>
      </c>
      <c r="E14" s="20">
        <v>68.325999999999993</v>
      </c>
      <c r="F14" s="20">
        <v>77.215999999999994</v>
      </c>
      <c r="G14" s="20">
        <v>67.563999999999993</v>
      </c>
      <c r="H14" s="20">
        <v>78.739999999999995</v>
      </c>
      <c r="I14" s="20">
        <v>32.258000000000003</v>
      </c>
      <c r="J14" s="20">
        <v>51.816000000000003</v>
      </c>
      <c r="K14" s="20">
        <v>76.962000000000003</v>
      </c>
      <c r="L14" s="20">
        <v>25.908000000000001</v>
      </c>
      <c r="M14" s="20">
        <v>74.676000000000002</v>
      </c>
      <c r="N14" s="20">
        <v>34.798000000000002</v>
      </c>
      <c r="O14" s="20">
        <v>44.195999999999998</v>
      </c>
      <c r="P14" s="20">
        <v>84.328000000000003</v>
      </c>
      <c r="Q14" s="20">
        <v>137.922</v>
      </c>
      <c r="R14" s="20">
        <v>40.386000000000003</v>
      </c>
      <c r="S14" s="20">
        <v>64.516000000000005</v>
      </c>
      <c r="T14" s="20">
        <v>19.303999999999998</v>
      </c>
      <c r="U14" s="20">
        <v>26.161999999999999</v>
      </c>
      <c r="V14" s="20">
        <v>100.33</v>
      </c>
      <c r="W14" s="20">
        <v>59.69</v>
      </c>
      <c r="X14" s="20">
        <v>72.39</v>
      </c>
      <c r="Y14" s="20">
        <v>88.391999999999996</v>
      </c>
      <c r="Z14" s="20">
        <v>113.792</v>
      </c>
      <c r="AA14" s="20">
        <v>66.293999999999997</v>
      </c>
      <c r="AB14" s="20">
        <v>19.812000000000001</v>
      </c>
      <c r="AC14" s="20">
        <v>36.322000000000003</v>
      </c>
      <c r="AD14" s="20">
        <v>32.765999999999998</v>
      </c>
      <c r="AE14" s="20">
        <v>36.322000000000003</v>
      </c>
      <c r="AF14" s="20">
        <v>37.338000000000001</v>
      </c>
      <c r="AG14" s="20">
        <v>19.812000000000001</v>
      </c>
      <c r="AH14" s="20">
        <v>53.594000000000001</v>
      </c>
      <c r="AI14" s="20">
        <v>150.114</v>
      </c>
      <c r="AJ14" s="20">
        <v>29.718</v>
      </c>
      <c r="AK14" s="20">
        <v>107.95</v>
      </c>
      <c r="AL14" s="20">
        <v>20.32</v>
      </c>
      <c r="AM14" s="20">
        <v>156.71799999999999</v>
      </c>
      <c r="AN14" s="20">
        <v>43.688000000000002</v>
      </c>
      <c r="AO14" s="20">
        <v>4.5720000000000001</v>
      </c>
      <c r="AP14" s="20">
        <v>65.786000000000001</v>
      </c>
      <c r="AQ14" s="20">
        <v>131</v>
      </c>
      <c r="AR14" s="20">
        <v>50</v>
      </c>
      <c r="AS14" s="20">
        <v>100</v>
      </c>
      <c r="AT14" s="20">
        <v>48</v>
      </c>
      <c r="AU14" s="20">
        <v>126</v>
      </c>
      <c r="AV14" s="20">
        <v>89</v>
      </c>
      <c r="AW14" s="20">
        <v>56</v>
      </c>
      <c r="AX14" s="20">
        <v>80</v>
      </c>
      <c r="AY14" s="20">
        <v>94</v>
      </c>
      <c r="AZ14" s="20">
        <v>64</v>
      </c>
      <c r="BA14" s="20">
        <v>71</v>
      </c>
      <c r="BB14" s="20">
        <v>14</v>
      </c>
      <c r="BC14" s="20">
        <v>58</v>
      </c>
      <c r="BD14" s="20">
        <v>42</v>
      </c>
      <c r="BE14" s="20">
        <v>40</v>
      </c>
      <c r="BF14" s="4">
        <v>114.1</v>
      </c>
      <c r="BG14" s="4">
        <v>47.7</v>
      </c>
      <c r="BH14" s="4">
        <v>30.6</v>
      </c>
      <c r="BI14" s="4">
        <v>61.2</v>
      </c>
      <c r="BJ14" s="4">
        <v>171.6</v>
      </c>
      <c r="BK14" s="4">
        <v>73.3</v>
      </c>
      <c r="BL14" s="4">
        <v>109.6</v>
      </c>
      <c r="BM14" s="4">
        <v>16</v>
      </c>
      <c r="BN14" s="4">
        <v>70</v>
      </c>
      <c r="BO14" s="4">
        <v>64.5</v>
      </c>
      <c r="BP14" s="4">
        <v>63.4</v>
      </c>
      <c r="BQ14" s="4">
        <v>35.6</v>
      </c>
      <c r="BR14" s="1">
        <v>49.1</v>
      </c>
      <c r="BS14" s="1">
        <v>40</v>
      </c>
      <c r="BT14" s="1">
        <v>72.2</v>
      </c>
      <c r="BU14" s="1">
        <v>52</v>
      </c>
      <c r="BV14" s="1">
        <v>24.8</v>
      </c>
      <c r="BW14" s="22">
        <v>26.2</v>
      </c>
      <c r="BX14" s="1">
        <v>44.4</v>
      </c>
      <c r="BY14" s="1">
        <v>14.8</v>
      </c>
      <c r="BZ14" s="1">
        <v>62.4</v>
      </c>
      <c r="CA14" s="1">
        <v>42.6</v>
      </c>
      <c r="CB14" s="1">
        <v>131.4</v>
      </c>
      <c r="CC14" s="1">
        <v>82.2</v>
      </c>
      <c r="CD14" s="1">
        <v>83.2</v>
      </c>
      <c r="CE14" s="1">
        <v>52.6</v>
      </c>
      <c r="CF14" s="1">
        <v>123.2</v>
      </c>
      <c r="CG14" s="1">
        <v>65.400000000000006</v>
      </c>
      <c r="CH14" s="29">
        <v>9.6</v>
      </c>
      <c r="CI14" s="29">
        <v>49.8</v>
      </c>
      <c r="CJ14" s="29">
        <v>39.200000000000003</v>
      </c>
      <c r="CK14" s="29"/>
      <c r="CL14" s="4">
        <f t="shared" si="1"/>
        <v>62.022580645161298</v>
      </c>
      <c r="CM14" s="4">
        <f t="shared" si="0"/>
        <v>62.751785714285731</v>
      </c>
      <c r="CN14" s="4">
        <f t="shared" si="2"/>
        <v>62.491954022988509</v>
      </c>
      <c r="CO14" s="6">
        <f t="shared" si="3"/>
        <v>171.6</v>
      </c>
      <c r="CP14" s="6">
        <f t="shared" si="4"/>
        <v>4.5720000000000001</v>
      </c>
      <c r="CQ14" s="6">
        <f t="shared" si="5"/>
        <v>61.818518518518523</v>
      </c>
      <c r="CS14" s="54">
        <v>1969</v>
      </c>
      <c r="CT14" s="51">
        <v>205.23200000000003</v>
      </c>
      <c r="CU14" s="54"/>
      <c r="CV14" s="54">
        <v>1959</v>
      </c>
      <c r="CW14" s="51">
        <v>498.34799999999996</v>
      </c>
      <c r="CX14" s="54"/>
      <c r="CY14" s="54">
        <v>1933</v>
      </c>
      <c r="CZ14" s="51">
        <v>456.94599999999997</v>
      </c>
      <c r="DA14" s="54"/>
      <c r="DB14" s="54">
        <v>1964</v>
      </c>
      <c r="DC14" s="51">
        <v>264.66800000000001</v>
      </c>
      <c r="DD14" s="8">
        <v>10</v>
      </c>
      <c r="DE14" s="8">
        <v>1973</v>
      </c>
      <c r="DF14" s="19">
        <v>17</v>
      </c>
      <c r="DH14" s="8">
        <v>1931</v>
      </c>
      <c r="DI14" s="19">
        <v>16.001999999999999</v>
      </c>
      <c r="DJ14" s="19"/>
      <c r="DK14" s="37">
        <v>1971</v>
      </c>
      <c r="DL14" s="19">
        <v>15</v>
      </c>
      <c r="DN14" s="8">
        <v>1937</v>
      </c>
      <c r="DO14" s="19">
        <v>45.973999999999997</v>
      </c>
      <c r="DQ14" s="8">
        <v>1982</v>
      </c>
      <c r="DR14" s="19">
        <v>82</v>
      </c>
      <c r="DT14" s="8">
        <v>1934</v>
      </c>
      <c r="DU14" s="19">
        <v>796.28999999999985</v>
      </c>
    </row>
    <row r="15" spans="1:125" ht="12.95" customHeight="1">
      <c r="A15" s="1" t="s">
        <v>10</v>
      </c>
      <c r="B15" s="20">
        <v>11.683999999999999</v>
      </c>
      <c r="C15" s="20">
        <v>53.594000000000001</v>
      </c>
      <c r="D15" s="20">
        <v>15.24</v>
      </c>
      <c r="E15" s="20">
        <v>21.844000000000001</v>
      </c>
      <c r="F15" s="20">
        <v>49.021999999999998</v>
      </c>
      <c r="G15" s="20">
        <v>96.012</v>
      </c>
      <c r="H15" s="20">
        <v>49.276000000000003</v>
      </c>
      <c r="I15" s="20">
        <v>26.161999999999999</v>
      </c>
      <c r="J15" s="20">
        <v>51.816000000000003</v>
      </c>
      <c r="K15" s="20">
        <v>37.084000000000003</v>
      </c>
      <c r="L15" s="20">
        <v>85.343999999999994</v>
      </c>
      <c r="M15" s="20">
        <v>81.787999999999997</v>
      </c>
      <c r="N15" s="20">
        <v>48.26</v>
      </c>
      <c r="O15" s="20">
        <v>191.51599999999999</v>
      </c>
      <c r="P15" s="20">
        <v>32.512</v>
      </c>
      <c r="Q15" s="20">
        <v>33.781999999999996</v>
      </c>
      <c r="R15" s="20">
        <v>46.99</v>
      </c>
      <c r="S15" s="20">
        <v>82.55</v>
      </c>
      <c r="T15" s="20">
        <v>51.816000000000003</v>
      </c>
      <c r="U15" s="20">
        <v>19.558</v>
      </c>
      <c r="V15" s="20">
        <v>14.731999999999999</v>
      </c>
      <c r="W15" s="20">
        <v>3.048</v>
      </c>
      <c r="X15" s="20">
        <v>20.827999999999999</v>
      </c>
      <c r="Y15" s="20">
        <v>54.863999999999997</v>
      </c>
      <c r="Z15" s="20">
        <v>34.798000000000002</v>
      </c>
      <c r="AA15" s="20">
        <v>32.512</v>
      </c>
      <c r="AB15" s="20">
        <v>51.308</v>
      </c>
      <c r="AC15" s="20">
        <v>55.625999999999998</v>
      </c>
      <c r="AD15" s="20">
        <v>21.082000000000001</v>
      </c>
      <c r="AE15" s="20">
        <v>68.834000000000003</v>
      </c>
      <c r="AF15" s="20">
        <v>84.073999999999998</v>
      </c>
      <c r="AG15" s="20">
        <v>67.817999999999998</v>
      </c>
      <c r="AH15" s="20">
        <v>29.21</v>
      </c>
      <c r="AI15" s="20">
        <v>51.308</v>
      </c>
      <c r="AJ15" s="20">
        <v>48.26</v>
      </c>
      <c r="AK15" s="20">
        <v>4.5720000000000001</v>
      </c>
      <c r="AL15" s="20">
        <v>65.024000000000001</v>
      </c>
      <c r="AM15" s="20">
        <v>64.262</v>
      </c>
      <c r="AN15" s="20">
        <v>46.228000000000002</v>
      </c>
      <c r="AO15" s="20">
        <v>70.358000000000004</v>
      </c>
      <c r="AP15" s="20">
        <v>134.874</v>
      </c>
      <c r="AQ15" s="20">
        <v>24</v>
      </c>
      <c r="AR15" s="20">
        <v>15</v>
      </c>
      <c r="AS15" s="20">
        <v>28</v>
      </c>
      <c r="AT15" s="20">
        <v>109</v>
      </c>
      <c r="AU15" s="20">
        <v>14</v>
      </c>
      <c r="AV15" s="20">
        <v>39</v>
      </c>
      <c r="AW15" s="20">
        <v>42</v>
      </c>
      <c r="AX15" s="20">
        <v>65</v>
      </c>
      <c r="AY15" s="20">
        <v>20</v>
      </c>
      <c r="AZ15" s="20">
        <v>54</v>
      </c>
      <c r="BA15" s="20">
        <v>24</v>
      </c>
      <c r="BB15" s="20">
        <v>60</v>
      </c>
      <c r="BC15" s="20">
        <v>99</v>
      </c>
      <c r="BD15" s="20">
        <v>24</v>
      </c>
      <c r="BE15" s="20">
        <v>68</v>
      </c>
      <c r="BF15" s="4">
        <v>54.3</v>
      </c>
      <c r="BG15" s="4">
        <v>32.799999999999997</v>
      </c>
      <c r="BH15" s="4">
        <v>21.8</v>
      </c>
      <c r="BI15" s="4">
        <v>66.2</v>
      </c>
      <c r="BJ15" s="4">
        <v>30.5</v>
      </c>
      <c r="BK15" s="4">
        <v>84.8</v>
      </c>
      <c r="BL15" s="4">
        <v>60.5</v>
      </c>
      <c r="BM15" s="4">
        <v>56.8</v>
      </c>
      <c r="BN15" s="4">
        <v>125.7</v>
      </c>
      <c r="BO15" s="4">
        <v>103.1</v>
      </c>
      <c r="BP15" s="4">
        <v>53.6</v>
      </c>
      <c r="BQ15" s="4">
        <v>50.1</v>
      </c>
      <c r="BR15" s="1">
        <v>48.1</v>
      </c>
      <c r="BS15" s="1">
        <v>25.9</v>
      </c>
      <c r="BT15" s="1">
        <v>41.4</v>
      </c>
      <c r="BU15" s="1">
        <v>12.6</v>
      </c>
      <c r="BV15" s="1">
        <v>53</v>
      </c>
      <c r="BW15" s="22">
        <v>95.4</v>
      </c>
      <c r="BX15" s="1">
        <v>83.4</v>
      </c>
      <c r="BY15" s="1">
        <v>19.2</v>
      </c>
      <c r="BZ15" s="1">
        <v>7</v>
      </c>
      <c r="CA15" s="1">
        <v>35.4</v>
      </c>
      <c r="CB15" s="1">
        <v>75.8</v>
      </c>
      <c r="CC15" s="1">
        <v>50.2</v>
      </c>
      <c r="CD15" s="1">
        <v>93</v>
      </c>
      <c r="CE15" s="1">
        <v>33.799999999999997</v>
      </c>
      <c r="CF15" s="1">
        <v>32.4</v>
      </c>
      <c r="CG15" s="1">
        <v>67.2</v>
      </c>
      <c r="CH15" s="29">
        <v>41</v>
      </c>
      <c r="CI15" s="50">
        <v>54.4</v>
      </c>
      <c r="CJ15" s="50">
        <v>26.4</v>
      </c>
      <c r="CK15" s="50"/>
      <c r="CL15" s="4">
        <f t="shared" si="1"/>
        <v>52.767741935483883</v>
      </c>
      <c r="CM15" s="4">
        <f t="shared" si="0"/>
        <v>49.901249999999997</v>
      </c>
      <c r="CN15" s="4">
        <f t="shared" si="2"/>
        <v>50.922643678160902</v>
      </c>
      <c r="CO15" s="6">
        <f t="shared" si="3"/>
        <v>191.51599999999999</v>
      </c>
      <c r="CP15" s="6">
        <f t="shared" si="4"/>
        <v>3.048</v>
      </c>
      <c r="CQ15" s="6">
        <f t="shared" si="5"/>
        <v>54.100000000000009</v>
      </c>
      <c r="CS15" s="54">
        <v>1972</v>
      </c>
      <c r="CT15" s="51">
        <v>209</v>
      </c>
      <c r="CU15" s="54"/>
      <c r="CV15" s="54">
        <v>1939</v>
      </c>
      <c r="CW15" s="51">
        <v>503.93600000000004</v>
      </c>
      <c r="CX15" s="54"/>
      <c r="CY15" s="54">
        <v>1967</v>
      </c>
      <c r="CZ15" s="51">
        <v>462.53399999999999</v>
      </c>
      <c r="DA15" s="54"/>
      <c r="DB15" s="54">
        <v>1931</v>
      </c>
      <c r="DC15" s="51">
        <v>273.30399999999997</v>
      </c>
      <c r="DD15" s="8">
        <v>11</v>
      </c>
      <c r="DE15" s="8">
        <v>1931</v>
      </c>
      <c r="DF15" s="19">
        <v>18.033999999999999</v>
      </c>
      <c r="DH15" s="8">
        <v>2014</v>
      </c>
      <c r="DI15" s="19">
        <v>16.600000000000001</v>
      </c>
      <c r="DJ15" s="19"/>
      <c r="DK15" s="37">
        <v>1943</v>
      </c>
      <c r="DL15" s="19">
        <v>16.510000000000002</v>
      </c>
      <c r="DN15" s="8">
        <v>1970</v>
      </c>
      <c r="DO15" s="19">
        <v>45.973999999999997</v>
      </c>
      <c r="DQ15" s="8">
        <v>1943</v>
      </c>
      <c r="DR15" s="19">
        <v>83.058000000000007</v>
      </c>
      <c r="DT15" s="8">
        <v>2014</v>
      </c>
      <c r="DU15" s="19">
        <v>808.3</v>
      </c>
    </row>
    <row r="16" spans="1:125" ht="12.95" customHeight="1">
      <c r="A16" s="1" t="s">
        <v>11</v>
      </c>
      <c r="B16" s="20">
        <v>16.510000000000002</v>
      </c>
      <c r="C16" s="20">
        <v>18.033999999999999</v>
      </c>
      <c r="D16" s="20">
        <v>72.897999999999996</v>
      </c>
      <c r="E16" s="20">
        <v>7.3659999999999997</v>
      </c>
      <c r="F16" s="20">
        <v>98.043999999999997</v>
      </c>
      <c r="G16" s="20">
        <v>81.025999999999996</v>
      </c>
      <c r="H16" s="20">
        <v>48.768000000000001</v>
      </c>
      <c r="I16" s="20">
        <v>4.0640000000000001</v>
      </c>
      <c r="J16" s="20">
        <v>9.9060000000000006</v>
      </c>
      <c r="K16" s="20">
        <v>29.718</v>
      </c>
      <c r="L16" s="20">
        <v>59.182000000000002</v>
      </c>
      <c r="M16" s="20">
        <v>110.236</v>
      </c>
      <c r="N16" s="20">
        <v>49.021999999999998</v>
      </c>
      <c r="O16" s="20">
        <v>43.942</v>
      </c>
      <c r="P16" s="20">
        <v>102.616</v>
      </c>
      <c r="Q16" s="20">
        <v>64.77</v>
      </c>
      <c r="R16" s="20">
        <v>90.424000000000007</v>
      </c>
      <c r="S16" s="20">
        <v>63.5</v>
      </c>
      <c r="T16" s="20">
        <v>48.768000000000001</v>
      </c>
      <c r="U16" s="20">
        <v>34.798000000000002</v>
      </c>
      <c r="V16" s="20">
        <v>39.116</v>
      </c>
      <c r="W16" s="20">
        <v>114.80800000000001</v>
      </c>
      <c r="X16" s="20">
        <v>52.578000000000003</v>
      </c>
      <c r="Y16" s="20">
        <v>93.98</v>
      </c>
      <c r="Z16" s="20">
        <v>10.667999999999999</v>
      </c>
      <c r="AA16" s="20">
        <v>24.384</v>
      </c>
      <c r="AB16" s="20">
        <v>75.945999999999998</v>
      </c>
      <c r="AC16" s="20">
        <v>69.596000000000004</v>
      </c>
      <c r="AD16" s="20">
        <v>30.734000000000002</v>
      </c>
      <c r="AE16" s="20">
        <v>55.88</v>
      </c>
      <c r="AF16" s="20">
        <v>39.369999999999997</v>
      </c>
      <c r="AG16" s="20">
        <v>2.286</v>
      </c>
      <c r="AH16" s="20">
        <v>114.554</v>
      </c>
      <c r="AI16" s="20">
        <v>12.446</v>
      </c>
      <c r="AJ16" s="20">
        <v>27.431999999999999</v>
      </c>
      <c r="AK16" s="20">
        <v>20.574000000000002</v>
      </c>
      <c r="AL16" s="20">
        <v>24.13</v>
      </c>
      <c r="AM16" s="20">
        <v>44.45</v>
      </c>
      <c r="AN16" s="20">
        <v>75.945999999999998</v>
      </c>
      <c r="AO16" s="20">
        <v>24.638000000000002</v>
      </c>
      <c r="AP16" s="20">
        <v>36.83</v>
      </c>
      <c r="AQ16" s="20">
        <v>155</v>
      </c>
      <c r="AR16" s="20">
        <v>67</v>
      </c>
      <c r="AS16" s="20">
        <v>17</v>
      </c>
      <c r="AT16" s="20">
        <v>114</v>
      </c>
      <c r="AU16" s="20">
        <v>63</v>
      </c>
      <c r="AV16" s="20">
        <v>56</v>
      </c>
      <c r="AW16" s="20">
        <v>67</v>
      </c>
      <c r="AX16" s="20">
        <v>42</v>
      </c>
      <c r="AY16" s="20">
        <v>121</v>
      </c>
      <c r="AZ16" s="20">
        <v>51</v>
      </c>
      <c r="BA16" s="20">
        <v>96</v>
      </c>
      <c r="BB16" s="20">
        <v>24</v>
      </c>
      <c r="BC16" s="20">
        <v>82</v>
      </c>
      <c r="BD16" s="20">
        <v>21</v>
      </c>
      <c r="BE16" s="20">
        <v>37</v>
      </c>
      <c r="BF16" s="4">
        <v>41.3</v>
      </c>
      <c r="BG16" s="4">
        <v>81.5</v>
      </c>
      <c r="BH16" s="4">
        <v>50.5</v>
      </c>
      <c r="BI16" s="4">
        <v>85.7</v>
      </c>
      <c r="BJ16" s="4">
        <v>18.2</v>
      </c>
      <c r="BK16" s="4">
        <v>25.6</v>
      </c>
      <c r="BL16" s="4">
        <v>77.5</v>
      </c>
      <c r="BM16" s="4">
        <v>27.4</v>
      </c>
      <c r="BN16" s="4">
        <v>24.9</v>
      </c>
      <c r="BO16" s="4">
        <v>73.8</v>
      </c>
      <c r="BP16" s="4">
        <v>55</v>
      </c>
      <c r="BQ16" s="4">
        <v>26.5</v>
      </c>
      <c r="BR16" s="1">
        <v>144.5</v>
      </c>
      <c r="BS16" s="1">
        <v>42.4</v>
      </c>
      <c r="BT16" s="1">
        <v>57.8</v>
      </c>
      <c r="BU16" s="1">
        <v>161</v>
      </c>
      <c r="BV16" s="1">
        <v>15.2</v>
      </c>
      <c r="BW16" s="22">
        <v>57.4</v>
      </c>
      <c r="BX16" s="1">
        <v>83</v>
      </c>
      <c r="BY16" s="1">
        <v>53.6</v>
      </c>
      <c r="BZ16" s="1">
        <v>83.4</v>
      </c>
      <c r="CA16" s="1">
        <v>90.8</v>
      </c>
      <c r="CB16" s="1">
        <v>73.400000000000006</v>
      </c>
      <c r="CC16" s="1">
        <v>115.4</v>
      </c>
      <c r="CD16" s="1">
        <v>24</v>
      </c>
      <c r="CE16" s="1">
        <v>85.4</v>
      </c>
      <c r="CF16" s="1">
        <v>53</v>
      </c>
      <c r="CG16" s="1">
        <v>56</v>
      </c>
      <c r="CH16" s="29">
        <v>22.4</v>
      </c>
      <c r="CI16" s="50">
        <v>6</v>
      </c>
      <c r="CJ16" s="50">
        <v>58.6</v>
      </c>
      <c r="CK16" s="50"/>
      <c r="CL16" s="4">
        <f t="shared" si="1"/>
        <v>60.361290322580651</v>
      </c>
      <c r="CM16" s="4">
        <f t="shared" si="0"/>
        <v>54.588178571428571</v>
      </c>
      <c r="CN16" s="4">
        <f t="shared" si="2"/>
        <v>56.645264367816083</v>
      </c>
      <c r="CO16" s="6">
        <f t="shared" si="3"/>
        <v>161</v>
      </c>
      <c r="CP16" s="6">
        <f t="shared" si="4"/>
        <v>2.286</v>
      </c>
      <c r="CQ16" s="6">
        <f t="shared" si="5"/>
        <v>59.711111111111123</v>
      </c>
      <c r="CS16" s="54">
        <v>1958</v>
      </c>
      <c r="CT16" s="51">
        <v>217.67800000000003</v>
      </c>
      <c r="CU16" s="54"/>
      <c r="CV16" s="54">
        <v>1988</v>
      </c>
      <c r="CW16" s="51">
        <v>505.60000000000008</v>
      </c>
      <c r="CX16" s="54"/>
      <c r="CY16" s="54">
        <v>2016</v>
      </c>
      <c r="CZ16" s="51">
        <v>488.3</v>
      </c>
      <c r="DA16" s="54"/>
      <c r="DB16" s="54">
        <v>1932</v>
      </c>
      <c r="DC16" s="51">
        <v>274.82799999999997</v>
      </c>
      <c r="DD16" s="8">
        <v>12</v>
      </c>
      <c r="DE16" s="8">
        <v>1990</v>
      </c>
      <c r="DF16" s="19">
        <v>18.2</v>
      </c>
      <c r="DH16" s="8">
        <v>1933</v>
      </c>
      <c r="DI16" s="19">
        <v>17.526</v>
      </c>
      <c r="DJ16" s="19"/>
      <c r="DK16" s="37">
        <v>2013</v>
      </c>
      <c r="DL16" s="19">
        <v>16.8</v>
      </c>
      <c r="DN16" s="8">
        <v>1982</v>
      </c>
      <c r="DO16" s="19">
        <v>46</v>
      </c>
      <c r="DQ16" s="8">
        <v>2012</v>
      </c>
      <c r="DR16" s="19">
        <v>85.4</v>
      </c>
      <c r="DT16" s="8">
        <v>2006</v>
      </c>
      <c r="DU16" s="19">
        <v>813.8</v>
      </c>
    </row>
    <row r="17" spans="1:125" ht="12.95" customHeight="1">
      <c r="A17" s="1" t="s">
        <v>12</v>
      </c>
      <c r="B17" s="20">
        <v>56.387999999999998</v>
      </c>
      <c r="C17" s="20">
        <v>16.001999999999999</v>
      </c>
      <c r="D17" s="20">
        <v>22.606000000000002</v>
      </c>
      <c r="E17" s="20">
        <v>17.526</v>
      </c>
      <c r="F17" s="20">
        <v>41.91</v>
      </c>
      <c r="G17" s="20">
        <v>42.417999999999999</v>
      </c>
      <c r="H17" s="20">
        <v>56.387999999999998</v>
      </c>
      <c r="I17" s="20">
        <v>41.91</v>
      </c>
      <c r="J17" s="20">
        <v>42.417999999999999</v>
      </c>
      <c r="K17" s="20">
        <v>32.258000000000003</v>
      </c>
      <c r="L17" s="20">
        <v>52.323999999999998</v>
      </c>
      <c r="M17" s="20">
        <v>30.988</v>
      </c>
      <c r="N17" s="20">
        <v>37.591999999999999</v>
      </c>
      <c r="O17" s="20">
        <v>22.606000000000002</v>
      </c>
      <c r="P17" s="20">
        <v>50.037999999999997</v>
      </c>
      <c r="Q17" s="20">
        <v>49.276000000000003</v>
      </c>
      <c r="R17" s="20">
        <v>37.084000000000003</v>
      </c>
      <c r="S17" s="20">
        <v>18.542000000000002</v>
      </c>
      <c r="T17" s="20">
        <v>68.325999999999993</v>
      </c>
      <c r="U17" s="20">
        <v>67.563999999999993</v>
      </c>
      <c r="V17" s="20">
        <v>4.5720000000000001</v>
      </c>
      <c r="W17" s="20">
        <v>133.096</v>
      </c>
      <c r="X17" s="20">
        <v>147.32</v>
      </c>
      <c r="Y17" s="20">
        <v>53.085999999999999</v>
      </c>
      <c r="Z17" s="20">
        <v>33.527999999999999</v>
      </c>
      <c r="AA17" s="20">
        <v>46.735999999999997</v>
      </c>
      <c r="AB17" s="20">
        <v>59.436</v>
      </c>
      <c r="AC17" s="20">
        <v>70.358000000000004</v>
      </c>
      <c r="AD17" s="20">
        <v>18.542000000000002</v>
      </c>
      <c r="AE17" s="20">
        <v>20.574000000000002</v>
      </c>
      <c r="AF17" s="20">
        <v>18.288</v>
      </c>
      <c r="AG17" s="20">
        <v>12.192</v>
      </c>
      <c r="AH17" s="20">
        <v>67.31</v>
      </c>
      <c r="AI17" s="20">
        <v>25.654</v>
      </c>
      <c r="AJ17" s="20">
        <v>63.246000000000002</v>
      </c>
      <c r="AK17" s="20">
        <v>82.55</v>
      </c>
      <c r="AL17" s="20">
        <v>53.34</v>
      </c>
      <c r="AM17" s="20">
        <v>108.20399999999999</v>
      </c>
      <c r="AN17" s="20">
        <v>27.431999999999999</v>
      </c>
      <c r="AO17" s="20">
        <v>36.322000000000003</v>
      </c>
      <c r="AP17" s="20">
        <v>9.1440000000000001</v>
      </c>
      <c r="AQ17" s="20">
        <v>60</v>
      </c>
      <c r="AR17" s="20">
        <v>11</v>
      </c>
      <c r="AS17" s="20">
        <v>57</v>
      </c>
      <c r="AT17" s="20">
        <v>20</v>
      </c>
      <c r="AU17" s="20">
        <v>89</v>
      </c>
      <c r="AV17" s="20">
        <v>19</v>
      </c>
      <c r="AW17" s="20">
        <v>57</v>
      </c>
      <c r="AX17" s="20">
        <v>23</v>
      </c>
      <c r="AY17" s="20">
        <v>58</v>
      </c>
      <c r="AZ17" s="20">
        <v>56</v>
      </c>
      <c r="BA17" s="20">
        <v>68</v>
      </c>
      <c r="BB17" s="20">
        <v>22</v>
      </c>
      <c r="BC17" s="20">
        <v>32</v>
      </c>
      <c r="BD17" s="20">
        <v>36</v>
      </c>
      <c r="BE17" s="20">
        <v>45</v>
      </c>
      <c r="BF17" s="4">
        <v>33.700000000000003</v>
      </c>
      <c r="BG17" s="4">
        <v>61.5</v>
      </c>
      <c r="BH17" s="4">
        <v>66.7</v>
      </c>
      <c r="BI17" s="4">
        <v>18.600000000000001</v>
      </c>
      <c r="BJ17" s="4">
        <v>120</v>
      </c>
      <c r="BK17" s="4">
        <v>22.9</v>
      </c>
      <c r="BL17" s="4">
        <v>33.700000000000003</v>
      </c>
      <c r="BM17" s="4">
        <v>69.5</v>
      </c>
      <c r="BN17" s="4">
        <v>138.4</v>
      </c>
      <c r="BO17" s="4">
        <v>39.4</v>
      </c>
      <c r="BP17" s="4">
        <v>63.3</v>
      </c>
      <c r="BQ17" s="4">
        <v>9.8000000000000007</v>
      </c>
      <c r="BR17" s="1">
        <v>36.200000000000003</v>
      </c>
      <c r="BS17" s="1">
        <v>154.6</v>
      </c>
      <c r="BT17" s="1">
        <v>17.600000000000001</v>
      </c>
      <c r="BU17" s="1">
        <v>123.4</v>
      </c>
      <c r="BV17" s="1">
        <v>37.4</v>
      </c>
      <c r="BW17" s="22">
        <v>39.200000000000003</v>
      </c>
      <c r="BX17" s="1">
        <v>56.6</v>
      </c>
      <c r="BY17" s="1">
        <v>13.4</v>
      </c>
      <c r="BZ17" s="1">
        <v>76</v>
      </c>
      <c r="CA17" s="1">
        <v>8.8000000000000007</v>
      </c>
      <c r="CB17" s="1">
        <v>54.4</v>
      </c>
      <c r="CC17" s="1">
        <v>32.200000000000003</v>
      </c>
      <c r="CD17" s="1">
        <v>27</v>
      </c>
      <c r="CE17" s="1">
        <v>50.4</v>
      </c>
      <c r="CF17" s="1">
        <v>7</v>
      </c>
      <c r="CG17" s="1">
        <v>48.8</v>
      </c>
      <c r="CH17" s="29">
        <v>16.600000000000001</v>
      </c>
      <c r="CI17" s="50">
        <v>2.8</v>
      </c>
      <c r="CJ17" s="50">
        <v>86.4</v>
      </c>
      <c r="CK17" s="50"/>
      <c r="CL17" s="4">
        <f t="shared" si="1"/>
        <v>50.525806451612908</v>
      </c>
      <c r="CM17" s="4">
        <f>AVERAGE(B17:BE17)</f>
        <v>45.50167857142857</v>
      </c>
      <c r="CN17" s="4">
        <f t="shared" si="2"/>
        <v>47.291885057471269</v>
      </c>
      <c r="CO17" s="6">
        <f t="shared" si="3"/>
        <v>154.6</v>
      </c>
      <c r="CP17" s="6">
        <f t="shared" si="4"/>
        <v>2.8</v>
      </c>
      <c r="CQ17" s="6">
        <f t="shared" si="5"/>
        <v>51.32592592592593</v>
      </c>
      <c r="CS17" s="8">
        <v>1931</v>
      </c>
      <c r="CT17" s="19">
        <v>220.98</v>
      </c>
      <c r="CV17" s="8">
        <v>1961</v>
      </c>
      <c r="CW17" s="19">
        <v>509.01599999999996</v>
      </c>
      <c r="CY17" s="8">
        <v>1990</v>
      </c>
      <c r="CZ17" s="19">
        <v>492.3</v>
      </c>
      <c r="DB17" s="8">
        <v>1950</v>
      </c>
      <c r="DC17" s="19">
        <v>279.90800000000002</v>
      </c>
      <c r="DD17" s="8">
        <v>13</v>
      </c>
      <c r="DE17" s="8">
        <v>1965</v>
      </c>
      <c r="DF17" s="19">
        <v>20.574000000000002</v>
      </c>
      <c r="DH17" s="8">
        <v>2000</v>
      </c>
      <c r="DI17" s="19">
        <v>17.600000000000001</v>
      </c>
      <c r="DJ17" s="19"/>
      <c r="DK17" s="37">
        <v>2015</v>
      </c>
      <c r="DL17" s="53">
        <v>17.399999999999999</v>
      </c>
      <c r="DN17" s="8">
        <v>1991</v>
      </c>
      <c r="DO17" s="19">
        <v>48.5</v>
      </c>
      <c r="DQ17" s="8">
        <v>1972</v>
      </c>
      <c r="DR17" s="19">
        <v>91</v>
      </c>
      <c r="DT17" s="8">
        <v>1982</v>
      </c>
      <c r="DU17" s="19">
        <v>825</v>
      </c>
    </row>
    <row r="18" spans="1:125" ht="12.95" customHeight="1">
      <c r="A18" s="1" t="s">
        <v>13</v>
      </c>
      <c r="B18" s="20">
        <v>20.32</v>
      </c>
      <c r="C18" s="20">
        <v>9.6519999999999992</v>
      </c>
      <c r="D18" s="20">
        <v>19.812000000000001</v>
      </c>
      <c r="E18" s="20">
        <v>23.367999999999999</v>
      </c>
      <c r="F18" s="20">
        <v>0.76200000000000001</v>
      </c>
      <c r="G18" s="20">
        <v>30.988</v>
      </c>
      <c r="H18" s="20">
        <v>39.878</v>
      </c>
      <c r="I18" s="20">
        <v>49.021999999999998</v>
      </c>
      <c r="J18" s="20">
        <v>117.602</v>
      </c>
      <c r="K18" s="20">
        <v>82.55</v>
      </c>
      <c r="L18" s="20">
        <v>27.686</v>
      </c>
      <c r="M18" s="20">
        <v>56.134</v>
      </c>
      <c r="N18" s="20">
        <v>40.893999999999998</v>
      </c>
      <c r="O18" s="20">
        <v>16.510000000000002</v>
      </c>
      <c r="P18" s="20">
        <v>122.93600000000001</v>
      </c>
      <c r="Q18" s="20">
        <v>51.816000000000003</v>
      </c>
      <c r="R18" s="20">
        <v>19.05</v>
      </c>
      <c r="S18" s="20">
        <v>24.384</v>
      </c>
      <c r="T18" s="20">
        <v>2.794</v>
      </c>
      <c r="U18" s="20">
        <v>57.15</v>
      </c>
      <c r="V18" s="20">
        <v>100.584</v>
      </c>
      <c r="W18" s="20">
        <v>116.078</v>
      </c>
      <c r="X18" s="20">
        <v>100.83799999999999</v>
      </c>
      <c r="Y18" s="20">
        <v>45.466000000000001</v>
      </c>
      <c r="Z18" s="20">
        <v>92.963999999999999</v>
      </c>
      <c r="AA18" s="20">
        <v>39.369999999999997</v>
      </c>
      <c r="AB18" s="20">
        <v>50.292000000000002</v>
      </c>
      <c r="AC18" s="20">
        <v>69.596000000000004</v>
      </c>
      <c r="AD18" s="20">
        <v>63.246000000000002</v>
      </c>
      <c r="AE18" s="20">
        <v>18.542000000000002</v>
      </c>
      <c r="AF18" s="20">
        <v>20.827999999999999</v>
      </c>
      <c r="AG18" s="20">
        <v>12.954000000000001</v>
      </c>
      <c r="AH18" s="20">
        <v>32.003999999999998</v>
      </c>
      <c r="AI18" s="20">
        <v>10.414</v>
      </c>
      <c r="AJ18" s="20">
        <v>62.991999999999997</v>
      </c>
      <c r="AK18" s="20">
        <v>36.83</v>
      </c>
      <c r="AL18" s="20">
        <v>33.020000000000003</v>
      </c>
      <c r="AM18" s="20">
        <v>19.303999999999998</v>
      </c>
      <c r="AN18" s="20">
        <v>59.182000000000002</v>
      </c>
      <c r="AO18" s="20">
        <v>56.896000000000001</v>
      </c>
      <c r="AP18" s="20">
        <v>22.606000000000002</v>
      </c>
      <c r="AQ18" s="20">
        <v>15</v>
      </c>
      <c r="AR18" s="20">
        <v>13</v>
      </c>
      <c r="AS18" s="20">
        <v>45</v>
      </c>
      <c r="AT18" s="20">
        <v>19</v>
      </c>
      <c r="AU18" s="20">
        <v>9</v>
      </c>
      <c r="AV18" s="20">
        <v>117</v>
      </c>
      <c r="AW18" s="20">
        <v>85</v>
      </c>
      <c r="AX18" s="20">
        <v>56</v>
      </c>
      <c r="AY18" s="20">
        <v>101</v>
      </c>
      <c r="AZ18" s="20">
        <v>23</v>
      </c>
      <c r="BA18" s="20">
        <v>33</v>
      </c>
      <c r="BB18" s="20">
        <v>36</v>
      </c>
      <c r="BC18" s="20">
        <v>77</v>
      </c>
      <c r="BD18" s="20">
        <v>124</v>
      </c>
      <c r="BE18" s="20">
        <v>59</v>
      </c>
      <c r="BF18" s="4">
        <v>49.5</v>
      </c>
      <c r="BG18" s="4">
        <v>86.6</v>
      </c>
      <c r="BH18" s="4">
        <v>23.3</v>
      </c>
      <c r="BI18" s="4">
        <v>47.9</v>
      </c>
      <c r="BJ18" s="4">
        <v>14.2</v>
      </c>
      <c r="BK18" s="4">
        <v>51.9</v>
      </c>
      <c r="BL18" s="4">
        <v>70.900000000000006</v>
      </c>
      <c r="BM18" s="4">
        <v>84.8</v>
      </c>
      <c r="BN18" s="4">
        <v>3</v>
      </c>
      <c r="BO18" s="4">
        <v>52.3</v>
      </c>
      <c r="BP18" s="4">
        <v>46.7</v>
      </c>
      <c r="BQ18" s="4">
        <v>22.3</v>
      </c>
      <c r="BR18" s="1">
        <v>47.5</v>
      </c>
      <c r="BS18" s="1">
        <v>40.200000000000003</v>
      </c>
      <c r="BT18" s="1">
        <v>19.399999999999999</v>
      </c>
      <c r="BU18" s="1">
        <v>71.599999999999994</v>
      </c>
      <c r="BV18" s="1">
        <v>75.8</v>
      </c>
      <c r="BW18" s="22">
        <v>22.4</v>
      </c>
      <c r="BX18" s="1">
        <v>68.8</v>
      </c>
      <c r="BY18" s="1">
        <v>34.6</v>
      </c>
      <c r="BZ18" s="1">
        <v>28</v>
      </c>
      <c r="CA18" s="1">
        <v>63</v>
      </c>
      <c r="CB18" s="1">
        <v>76</v>
      </c>
      <c r="CC18" s="1">
        <v>19.8</v>
      </c>
      <c r="CD18" s="1">
        <v>131.6</v>
      </c>
      <c r="CE18" s="1">
        <v>103.8</v>
      </c>
      <c r="CF18" s="1">
        <v>25.4</v>
      </c>
      <c r="CG18" s="1">
        <v>16.8</v>
      </c>
      <c r="CH18" s="50">
        <v>31.8</v>
      </c>
      <c r="CI18" s="50">
        <v>17.399999999999999</v>
      </c>
      <c r="CJ18" s="50">
        <v>20.2</v>
      </c>
      <c r="CK18" s="50"/>
      <c r="CL18" s="4">
        <f t="shared" si="1"/>
        <v>47.338709677419345</v>
      </c>
      <c r="CM18" s="4">
        <f>AVERAGE(B18:BE18)</f>
        <v>48.023464285714276</v>
      </c>
      <c r="CN18" s="4">
        <f t="shared" si="2"/>
        <v>47.779471264367821</v>
      </c>
      <c r="CO18" s="6">
        <f t="shared" si="3"/>
        <v>131.6</v>
      </c>
      <c r="CP18" s="6">
        <f t="shared" si="4"/>
        <v>0.76200000000000001</v>
      </c>
      <c r="CQ18" s="6">
        <f t="shared" si="5"/>
        <v>46.67407407407407</v>
      </c>
      <c r="CS18" s="8">
        <v>2005</v>
      </c>
      <c r="CT18" s="19">
        <v>223.4</v>
      </c>
      <c r="CV18" s="8">
        <v>1932</v>
      </c>
      <c r="CW18" s="19">
        <v>509.27</v>
      </c>
      <c r="CY18" s="8">
        <v>1939</v>
      </c>
      <c r="CZ18" s="19">
        <v>494.03000000000009</v>
      </c>
      <c r="DB18" s="8">
        <v>1943</v>
      </c>
      <c r="DC18" s="19">
        <v>296.67200000000003</v>
      </c>
      <c r="DD18" s="8">
        <v>14</v>
      </c>
      <c r="DE18" s="8">
        <v>1984</v>
      </c>
      <c r="DF18" s="19">
        <v>21</v>
      </c>
      <c r="DH18" s="8">
        <v>1960</v>
      </c>
      <c r="DI18" s="19">
        <v>18.288</v>
      </c>
      <c r="DJ18" s="19"/>
      <c r="DK18" s="37">
        <v>1959</v>
      </c>
      <c r="DL18" s="19">
        <v>18.542000000000002</v>
      </c>
      <c r="DN18" s="8">
        <v>1958</v>
      </c>
      <c r="DO18" s="19">
        <v>49.276000000000003</v>
      </c>
      <c r="DQ18" s="8">
        <v>1930</v>
      </c>
      <c r="DR18" s="19">
        <v>93.217999999999989</v>
      </c>
      <c r="DT18" s="8">
        <v>1939</v>
      </c>
      <c r="DU18" s="19">
        <v>828.29399999999998</v>
      </c>
    </row>
    <row r="19" spans="1:125" ht="12.95" customHeight="1">
      <c r="A19" s="1" t="s">
        <v>14</v>
      </c>
      <c r="B19" s="4">
        <f t="shared" ref="B19:AG19" si="6">SUM(B7:B18)</f>
        <v>429.00600000000003</v>
      </c>
      <c r="C19" s="4">
        <f t="shared" si="6"/>
        <v>448.31</v>
      </c>
      <c r="D19" s="4">
        <f t="shared" si="6"/>
        <v>509.27</v>
      </c>
      <c r="E19" s="4">
        <f t="shared" si="6"/>
        <v>452.12000000000006</v>
      </c>
      <c r="F19" s="4">
        <f t="shared" si="6"/>
        <v>617.47399999999993</v>
      </c>
      <c r="G19" s="4">
        <f t="shared" si="6"/>
        <v>624.84000000000015</v>
      </c>
      <c r="H19" s="4">
        <f t="shared" si="6"/>
        <v>692.40400000000011</v>
      </c>
      <c r="I19" s="4">
        <f t="shared" si="6"/>
        <v>528.82799999999997</v>
      </c>
      <c r="J19" s="4">
        <f t="shared" si="6"/>
        <v>688.33999999999992</v>
      </c>
      <c r="K19" s="4">
        <f t="shared" si="6"/>
        <v>503.93600000000004</v>
      </c>
      <c r="L19" s="4">
        <f t="shared" si="6"/>
        <v>583.69200000000001</v>
      </c>
      <c r="M19" s="4">
        <f t="shared" si="6"/>
        <v>750.82400000000007</v>
      </c>
      <c r="N19" s="4">
        <f t="shared" si="6"/>
        <v>656.84400000000005</v>
      </c>
      <c r="O19" s="4">
        <f t="shared" si="6"/>
        <v>658.62199999999996</v>
      </c>
      <c r="P19" s="4">
        <f t="shared" si="6"/>
        <v>679.44999999999993</v>
      </c>
      <c r="Q19" s="4">
        <f t="shared" si="6"/>
        <v>706.37400000000002</v>
      </c>
      <c r="R19" s="4">
        <f t="shared" si="6"/>
        <v>571.5</v>
      </c>
      <c r="S19" s="4">
        <f t="shared" si="6"/>
        <v>575.31000000000006</v>
      </c>
      <c r="T19" s="4">
        <f t="shared" si="6"/>
        <v>753.11</v>
      </c>
      <c r="U19" s="4">
        <f t="shared" si="6"/>
        <v>598.9319999999999</v>
      </c>
      <c r="V19" s="4">
        <f t="shared" si="6"/>
        <v>588.2639999999999</v>
      </c>
      <c r="W19" s="4">
        <f t="shared" si="6"/>
        <v>827.78600000000006</v>
      </c>
      <c r="X19" s="4">
        <f t="shared" si="6"/>
        <v>760.73</v>
      </c>
      <c r="Y19" s="4">
        <f t="shared" si="6"/>
        <v>898.65200000000016</v>
      </c>
      <c r="Z19" s="4">
        <f t="shared" si="6"/>
        <v>747.0139999999999</v>
      </c>
      <c r="AA19" s="4">
        <f t="shared" si="6"/>
        <v>661.41599999999994</v>
      </c>
      <c r="AB19" s="4">
        <f t="shared" si="6"/>
        <v>798.83</v>
      </c>
      <c r="AC19" s="4">
        <f t="shared" si="6"/>
        <v>762.25399999999991</v>
      </c>
      <c r="AD19" s="4">
        <f t="shared" si="6"/>
        <v>540.76599999999996</v>
      </c>
      <c r="AE19" s="4">
        <f t="shared" si="6"/>
        <v>498.34799999999996</v>
      </c>
      <c r="AF19" s="4">
        <f t="shared" si="6"/>
        <v>552.19600000000003</v>
      </c>
      <c r="AG19" s="4">
        <f t="shared" si="6"/>
        <v>509.01599999999996</v>
      </c>
      <c r="AH19" s="4">
        <f t="shared" ref="AH19:BM19" si="7">SUM(AH7:AH18)</f>
        <v>921.51199999999983</v>
      </c>
      <c r="AI19" s="4">
        <f t="shared" si="7"/>
        <v>639.06400000000008</v>
      </c>
      <c r="AJ19" s="4">
        <f t="shared" si="7"/>
        <v>580.64399999999989</v>
      </c>
      <c r="AK19" s="4">
        <f t="shared" si="7"/>
        <v>568.96</v>
      </c>
      <c r="AL19" s="4">
        <f t="shared" si="7"/>
        <v>697.73800000000006</v>
      </c>
      <c r="AM19" s="4">
        <f t="shared" si="7"/>
        <v>618.4899999999999</v>
      </c>
      <c r="AN19" s="4">
        <f t="shared" si="7"/>
        <v>703.32600000000002</v>
      </c>
      <c r="AO19" s="4">
        <f t="shared" si="7"/>
        <v>398.27199999999999</v>
      </c>
      <c r="AP19" s="4">
        <f t="shared" si="7"/>
        <v>703.58</v>
      </c>
      <c r="AQ19" s="4">
        <f t="shared" si="7"/>
        <v>729</v>
      </c>
      <c r="AR19" s="4">
        <f t="shared" si="7"/>
        <v>530</v>
      </c>
      <c r="AS19" s="4">
        <f t="shared" si="7"/>
        <v>425</v>
      </c>
      <c r="AT19" s="4">
        <f t="shared" si="7"/>
        <v>687</v>
      </c>
      <c r="AU19" s="4">
        <f t="shared" si="7"/>
        <v>758</v>
      </c>
      <c r="AV19" s="4">
        <f t="shared" si="7"/>
        <v>701</v>
      </c>
      <c r="AW19" s="4">
        <f t="shared" si="7"/>
        <v>729</v>
      </c>
      <c r="AX19" s="4">
        <f t="shared" si="7"/>
        <v>629</v>
      </c>
      <c r="AY19" s="4">
        <f t="shared" si="7"/>
        <v>815</v>
      </c>
      <c r="AZ19" s="4">
        <f t="shared" si="7"/>
        <v>756</v>
      </c>
      <c r="BA19" s="4">
        <f t="shared" si="7"/>
        <v>663</v>
      </c>
      <c r="BB19" s="4">
        <f t="shared" si="7"/>
        <v>452</v>
      </c>
      <c r="BC19" s="4">
        <f t="shared" si="7"/>
        <v>666</v>
      </c>
      <c r="BD19" s="4">
        <f t="shared" si="7"/>
        <v>634</v>
      </c>
      <c r="BE19" s="4">
        <f t="shared" si="7"/>
        <v>712</v>
      </c>
      <c r="BF19" s="4">
        <f t="shared" si="7"/>
        <v>756.9</v>
      </c>
      <c r="BG19" s="4">
        <f t="shared" si="7"/>
        <v>666.2</v>
      </c>
      <c r="BH19" s="4">
        <f t="shared" si="7"/>
        <v>505.60000000000008</v>
      </c>
      <c r="BI19" s="4">
        <f t="shared" si="7"/>
        <v>643.79999999999995</v>
      </c>
      <c r="BJ19" s="4">
        <f t="shared" si="7"/>
        <v>588.20000000000005</v>
      </c>
      <c r="BK19" s="4">
        <f t="shared" si="7"/>
        <v>583.70000000000005</v>
      </c>
      <c r="BL19" s="4">
        <f t="shared" si="7"/>
        <v>692.2</v>
      </c>
      <c r="BM19" s="4">
        <f t="shared" si="7"/>
        <v>758.49999999999989</v>
      </c>
      <c r="BN19" s="4">
        <f t="shared" ref="BN19:CN19" si="8">SUM(BN7:BN18)</f>
        <v>769.5</v>
      </c>
      <c r="BO19" s="4">
        <f t="shared" si="8"/>
        <v>1003.4</v>
      </c>
      <c r="BP19" s="4">
        <f t="shared" si="8"/>
        <v>666.3</v>
      </c>
      <c r="BQ19" s="4">
        <f t="shared" si="8"/>
        <v>470.00000000000006</v>
      </c>
      <c r="BR19" s="4">
        <f t="shared" si="8"/>
        <v>758.80000000000007</v>
      </c>
      <c r="BS19" s="4">
        <f t="shared" si="8"/>
        <v>637.29999999999995</v>
      </c>
      <c r="BT19" s="4">
        <f t="shared" si="8"/>
        <v>589.79999999999984</v>
      </c>
      <c r="BU19" s="4">
        <f t="shared" si="8"/>
        <v>585.80000000000007</v>
      </c>
      <c r="BV19" s="4">
        <f t="shared" si="8"/>
        <v>534</v>
      </c>
      <c r="BW19" s="4">
        <f t="shared" si="8"/>
        <v>446.39999999999992</v>
      </c>
      <c r="BX19" s="4">
        <f t="shared" si="8"/>
        <v>756.4</v>
      </c>
      <c r="BY19" s="4">
        <f t="shared" si="8"/>
        <v>510.00000000000006</v>
      </c>
      <c r="BZ19" s="4">
        <f t="shared" si="8"/>
        <v>590.4</v>
      </c>
      <c r="CA19" s="4">
        <f t="shared" si="8"/>
        <v>539</v>
      </c>
      <c r="CB19" s="4">
        <f t="shared" si="8"/>
        <v>802.39999999999986</v>
      </c>
      <c r="CC19" s="4">
        <f t="shared" si="8"/>
        <v>610</v>
      </c>
      <c r="CD19" s="4">
        <f t="shared" si="8"/>
        <v>825.40000000000009</v>
      </c>
      <c r="CE19" s="4">
        <f t="shared" si="8"/>
        <v>698.4</v>
      </c>
      <c r="CF19" s="4">
        <f t="shared" si="8"/>
        <v>579.99999999999989</v>
      </c>
      <c r="CG19" s="4">
        <f t="shared" si="8"/>
        <v>700.1</v>
      </c>
      <c r="CH19" s="4">
        <f t="shared" si="8"/>
        <v>519.30000000000007</v>
      </c>
      <c r="CI19" s="4">
        <f>SUM(CI7:CI18)</f>
        <v>381.59999999999997</v>
      </c>
      <c r="CJ19" s="4">
        <f>SUM(CJ7:CJ18)</f>
        <v>591.20000000000005</v>
      </c>
      <c r="CK19" s="4">
        <f>SUM(CK7:CK18)</f>
        <v>267.39999999999998</v>
      </c>
      <c r="CL19" s="4">
        <f t="shared" si="8"/>
        <v>637.4387096774193</v>
      </c>
      <c r="CM19" s="4">
        <f t="shared" si="8"/>
        <v>640.92935714285716</v>
      </c>
      <c r="CN19" s="4">
        <f t="shared" si="8"/>
        <v>639.68556321839083</v>
      </c>
      <c r="CO19" s="6">
        <f t="shared" ref="CO19" si="9">MAX(B19:CI19)</f>
        <v>1003.4</v>
      </c>
      <c r="CP19" s="6">
        <f>MIN(B19:CI19)</f>
        <v>381.59999999999997</v>
      </c>
      <c r="CQ19" s="4">
        <f>SUM(CQ7:CQ18)</f>
        <v>636.59629629629637</v>
      </c>
      <c r="CS19" s="8">
        <v>2002</v>
      </c>
      <c r="CT19" s="19">
        <v>224.60000000000002</v>
      </c>
      <c r="CV19" s="8">
        <v>2005</v>
      </c>
      <c r="CW19" s="19">
        <v>510.00000000000006</v>
      </c>
      <c r="CY19" s="8">
        <v>2006</v>
      </c>
      <c r="CZ19" s="19">
        <v>516.20000000000005</v>
      </c>
      <c r="DB19" s="8">
        <v>1981</v>
      </c>
      <c r="DC19" s="19">
        <v>299</v>
      </c>
      <c r="DD19" s="8">
        <v>15</v>
      </c>
      <c r="DE19" s="8">
        <v>2014</v>
      </c>
      <c r="DF19" s="19">
        <v>22.4</v>
      </c>
      <c r="DH19" s="8">
        <v>1947</v>
      </c>
      <c r="DI19" s="19">
        <v>18.542000000000002</v>
      </c>
      <c r="DJ19" s="19"/>
      <c r="DK19" s="37">
        <v>1974</v>
      </c>
      <c r="DL19" s="19">
        <v>19</v>
      </c>
      <c r="DN19" s="8">
        <v>2010</v>
      </c>
      <c r="DO19" s="19">
        <v>51</v>
      </c>
      <c r="DQ19" s="8">
        <v>2000</v>
      </c>
      <c r="DR19" s="19">
        <v>94.800000000000011</v>
      </c>
      <c r="DT19" s="8">
        <v>2001</v>
      </c>
      <c r="DU19" s="19">
        <v>836.6</v>
      </c>
    </row>
    <row r="20" spans="1:125" ht="12.95" customHeight="1">
      <c r="A20" s="1" t="s">
        <v>71</v>
      </c>
      <c r="B20" s="4"/>
      <c r="C20" s="4"/>
      <c r="D20" s="4"/>
      <c r="E20" s="4"/>
      <c r="F20" s="4"/>
      <c r="G20" s="4"/>
      <c r="H20" s="4"/>
      <c r="I20" s="4"/>
      <c r="J20" s="4"/>
      <c r="K20" s="4">
        <f>AVERAGE(B19:K19)</f>
        <v>549.45280000000002</v>
      </c>
      <c r="L20" s="4">
        <f>AVERAGE(C19:L19)</f>
        <v>564.92139999999995</v>
      </c>
      <c r="M20" s="4">
        <f t="shared" ref="M20:BX20" si="10">AVERAGE(D19:M19)</f>
        <v>595.17279999999994</v>
      </c>
      <c r="N20" s="4">
        <f t="shared" si="10"/>
        <v>609.93020000000001</v>
      </c>
      <c r="O20" s="4">
        <f t="shared" si="10"/>
        <v>630.58040000000017</v>
      </c>
      <c r="P20" s="4">
        <f t="shared" si="10"/>
        <v>636.77800000000002</v>
      </c>
      <c r="Q20" s="4">
        <f t="shared" si="10"/>
        <v>644.93140000000005</v>
      </c>
      <c r="R20" s="4">
        <f t="shared" si="10"/>
        <v>632.84100000000001</v>
      </c>
      <c r="S20" s="4">
        <f t="shared" si="10"/>
        <v>637.48919999999998</v>
      </c>
      <c r="T20" s="4">
        <f t="shared" si="10"/>
        <v>643.96620000000007</v>
      </c>
      <c r="U20" s="4">
        <f t="shared" si="10"/>
        <v>653.46579999999994</v>
      </c>
      <c r="V20" s="4">
        <f t="shared" si="10"/>
        <v>653.923</v>
      </c>
      <c r="W20" s="4">
        <f t="shared" si="10"/>
        <v>661.61919999999998</v>
      </c>
      <c r="X20" s="4">
        <f t="shared" si="10"/>
        <v>672.00779999999997</v>
      </c>
      <c r="Y20" s="4">
        <f t="shared" si="10"/>
        <v>696.01080000000002</v>
      </c>
      <c r="Z20" s="4">
        <f t="shared" si="10"/>
        <v>702.7672</v>
      </c>
      <c r="AA20" s="4">
        <f t="shared" si="10"/>
        <v>698.27139999999997</v>
      </c>
      <c r="AB20" s="4">
        <f t="shared" si="10"/>
        <v>721.00440000000003</v>
      </c>
      <c r="AC20" s="4">
        <f t="shared" si="10"/>
        <v>739.69880000000001</v>
      </c>
      <c r="AD20" s="4">
        <f t="shared" si="10"/>
        <v>718.46439999999996</v>
      </c>
      <c r="AE20" s="4">
        <f t="shared" si="10"/>
        <v>708.40599999999995</v>
      </c>
      <c r="AF20" s="4">
        <f t="shared" si="10"/>
        <v>704.79919999999993</v>
      </c>
      <c r="AG20" s="4">
        <f t="shared" si="10"/>
        <v>672.92219999999986</v>
      </c>
      <c r="AH20" s="4">
        <f t="shared" si="10"/>
        <v>689.0003999999999</v>
      </c>
      <c r="AI20" s="4">
        <f t="shared" si="10"/>
        <v>663.0415999999999</v>
      </c>
      <c r="AJ20" s="4">
        <f t="shared" si="10"/>
        <v>646.40460000000007</v>
      </c>
      <c r="AK20" s="4">
        <f t="shared" si="10"/>
        <v>637.15899999999999</v>
      </c>
      <c r="AL20" s="4">
        <f t="shared" si="10"/>
        <v>627.0498</v>
      </c>
      <c r="AM20" s="4">
        <f t="shared" si="10"/>
        <v>612.67340000000002</v>
      </c>
      <c r="AN20" s="4">
        <f t="shared" si="10"/>
        <v>628.92939999999999</v>
      </c>
      <c r="AO20" s="4">
        <f t="shared" si="10"/>
        <v>618.92179999999985</v>
      </c>
      <c r="AP20" s="4">
        <f t="shared" si="10"/>
        <v>634.0601999999999</v>
      </c>
      <c r="AQ20" s="4">
        <f t="shared" si="10"/>
        <v>656.05859999999996</v>
      </c>
      <c r="AR20" s="4">
        <f t="shared" si="10"/>
        <v>616.90739999999994</v>
      </c>
      <c r="AS20" s="4">
        <f t="shared" si="10"/>
        <v>595.50099999999998</v>
      </c>
      <c r="AT20" s="4">
        <f t="shared" si="10"/>
        <v>606.13660000000004</v>
      </c>
      <c r="AU20" s="4">
        <f t="shared" si="10"/>
        <v>625.04060000000004</v>
      </c>
      <c r="AV20" s="4">
        <f t="shared" si="10"/>
        <v>625.36680000000001</v>
      </c>
      <c r="AW20" s="4">
        <f t="shared" si="10"/>
        <v>636.41779999999994</v>
      </c>
      <c r="AX20" s="4">
        <f t="shared" si="10"/>
        <v>628.98519999999996</v>
      </c>
      <c r="AY20" s="4">
        <f t="shared" si="10"/>
        <v>670.65800000000002</v>
      </c>
      <c r="AZ20" s="4">
        <f t="shared" si="10"/>
        <v>675.9</v>
      </c>
      <c r="BA20" s="4">
        <f t="shared" si="10"/>
        <v>669.3</v>
      </c>
      <c r="BB20" s="4">
        <f t="shared" si="10"/>
        <v>661.5</v>
      </c>
      <c r="BC20" s="4">
        <f t="shared" si="10"/>
        <v>685.6</v>
      </c>
      <c r="BD20" s="4">
        <f t="shared" si="10"/>
        <v>680.3</v>
      </c>
      <c r="BE20" s="4">
        <f t="shared" si="10"/>
        <v>675.7</v>
      </c>
      <c r="BF20" s="4">
        <f t="shared" si="10"/>
        <v>681.29</v>
      </c>
      <c r="BG20" s="4">
        <f t="shared" si="10"/>
        <v>675.01</v>
      </c>
      <c r="BH20" s="4">
        <f t="shared" si="10"/>
        <v>662.67</v>
      </c>
      <c r="BI20" s="4">
        <f t="shared" si="10"/>
        <v>645.54999999999995</v>
      </c>
      <c r="BJ20" s="4">
        <f t="shared" si="10"/>
        <v>628.7700000000001</v>
      </c>
      <c r="BK20" s="4">
        <f t="shared" si="10"/>
        <v>620.84</v>
      </c>
      <c r="BL20" s="4">
        <f t="shared" si="10"/>
        <v>644.8599999999999</v>
      </c>
      <c r="BM20" s="4">
        <f t="shared" si="10"/>
        <v>654.1099999999999</v>
      </c>
      <c r="BN20" s="4">
        <f t="shared" si="10"/>
        <v>667.66</v>
      </c>
      <c r="BO20" s="4">
        <f t="shared" si="10"/>
        <v>696.8</v>
      </c>
      <c r="BP20" s="4">
        <f t="shared" si="10"/>
        <v>687.74</v>
      </c>
      <c r="BQ20" s="4">
        <f t="shared" si="10"/>
        <v>668.12</v>
      </c>
      <c r="BR20" s="4">
        <f t="shared" si="10"/>
        <v>693.44</v>
      </c>
      <c r="BS20" s="4">
        <f t="shared" si="10"/>
        <v>692.79000000000008</v>
      </c>
      <c r="BT20" s="4">
        <f t="shared" si="10"/>
        <v>692.95</v>
      </c>
      <c r="BU20" s="4">
        <f t="shared" si="10"/>
        <v>693.16000000000008</v>
      </c>
      <c r="BV20" s="4">
        <f t="shared" si="10"/>
        <v>677.34</v>
      </c>
      <c r="BW20" s="4">
        <f t="shared" si="10"/>
        <v>646.13</v>
      </c>
      <c r="BX20" s="4">
        <f t="shared" si="10"/>
        <v>644.81999999999994</v>
      </c>
      <c r="BY20" s="4">
        <f t="shared" ref="BY20:CF20" si="11">AVERAGE(BP19:BY19)</f>
        <v>595.4799999999999</v>
      </c>
      <c r="BZ20" s="4">
        <f t="shared" si="11"/>
        <v>587.89</v>
      </c>
      <c r="CA20" s="4">
        <f t="shared" si="11"/>
        <v>594.79</v>
      </c>
      <c r="CB20" s="4">
        <f t="shared" si="11"/>
        <v>599.15</v>
      </c>
      <c r="CC20" s="4">
        <f t="shared" si="11"/>
        <v>596.41999999999996</v>
      </c>
      <c r="CD20" s="4">
        <f t="shared" si="11"/>
        <v>619.9799999999999</v>
      </c>
      <c r="CE20" s="4">
        <f t="shared" si="11"/>
        <v>631.24</v>
      </c>
      <c r="CF20" s="4">
        <f t="shared" si="11"/>
        <v>635.83999999999992</v>
      </c>
      <c r="CG20" s="4">
        <f>AVERAGE(BX19:CG19)</f>
        <v>661.21</v>
      </c>
      <c r="CH20" s="4">
        <f>AVERAGE(BY19:CH19)</f>
        <v>637.50000000000011</v>
      </c>
      <c r="CI20" s="4">
        <f>AVERAGE(BZ19:CI19)</f>
        <v>624.66000000000008</v>
      </c>
      <c r="CJ20" s="4">
        <f>AVERAGE(CA19:CJ19)</f>
        <v>624.74</v>
      </c>
      <c r="CK20" s="4"/>
      <c r="CL20" s="4"/>
      <c r="CM20" s="9"/>
      <c r="CN20" s="4"/>
      <c r="CO20" s="5"/>
      <c r="CP20" s="4"/>
      <c r="CQ20" s="6"/>
      <c r="CS20" s="8">
        <v>2000</v>
      </c>
      <c r="CT20" s="19">
        <v>250.8</v>
      </c>
      <c r="CV20" s="8">
        <v>2014</v>
      </c>
      <c r="CW20" s="19">
        <v>519.30000000000007</v>
      </c>
      <c r="CY20" s="8">
        <v>1969</v>
      </c>
      <c r="CZ20" s="19">
        <v>517.65199999999993</v>
      </c>
      <c r="DB20" s="8">
        <v>2010</v>
      </c>
      <c r="DC20" s="19">
        <v>304.60000000000002</v>
      </c>
      <c r="DD20" s="8">
        <v>16</v>
      </c>
      <c r="DE20" s="8">
        <v>1982</v>
      </c>
      <c r="DF20" s="19">
        <v>24</v>
      </c>
      <c r="DH20" s="8">
        <v>1958</v>
      </c>
      <c r="DI20" s="19">
        <v>18.542000000000002</v>
      </c>
      <c r="DJ20" s="19"/>
      <c r="DK20" s="37">
        <v>1946</v>
      </c>
      <c r="DL20" s="19">
        <v>19.05</v>
      </c>
      <c r="DN20" s="8">
        <v>1938</v>
      </c>
      <c r="DO20" s="19">
        <v>52.323999999999998</v>
      </c>
      <c r="DQ20" s="8">
        <v>1937</v>
      </c>
      <c r="DR20" s="19">
        <v>94.995999999999995</v>
      </c>
      <c r="DT20" s="8">
        <v>2007</v>
      </c>
      <c r="DU20" s="19">
        <v>836.6</v>
      </c>
    </row>
    <row r="21" spans="1:125" ht="12.95" customHeight="1">
      <c r="A21" s="1" t="s">
        <v>72</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4"/>
      <c r="BG21" s="4"/>
      <c r="BH21" s="4"/>
      <c r="BI21" s="4"/>
      <c r="BJ21" s="4"/>
      <c r="BK21" s="4"/>
      <c r="BL21" s="4"/>
      <c r="BM21" s="4"/>
      <c r="BN21" s="4"/>
      <c r="BO21" s="4"/>
      <c r="BP21" s="4"/>
      <c r="BQ21" s="4"/>
      <c r="BR21" s="1"/>
      <c r="BS21" s="1"/>
      <c r="BT21" s="1"/>
      <c r="BU21" s="1"/>
      <c r="BV21" s="1"/>
      <c r="BW21" s="22"/>
      <c r="BX21" s="1"/>
      <c r="BY21" s="1"/>
      <c r="BZ21" s="1"/>
      <c r="CA21" s="1"/>
      <c r="CB21" s="1"/>
      <c r="CC21" s="1"/>
      <c r="CD21" s="1"/>
      <c r="CE21" s="1"/>
      <c r="CF21" s="1"/>
      <c r="CG21" s="1"/>
      <c r="CH21" s="29"/>
      <c r="CI21" s="4"/>
      <c r="CJ21" s="4"/>
      <c r="CK21" s="4"/>
      <c r="CL21" s="3"/>
      <c r="CM21" s="7" t="s">
        <v>22</v>
      </c>
      <c r="CN21" s="3"/>
      <c r="CO21" s="5"/>
      <c r="CP21" s="4"/>
      <c r="CQ21" s="6"/>
      <c r="CS21" s="8">
        <v>2003</v>
      </c>
      <c r="CT21" s="19">
        <v>254.4</v>
      </c>
      <c r="CV21" s="8">
        <v>1937</v>
      </c>
      <c r="CW21" s="19">
        <v>528.82799999999997</v>
      </c>
      <c r="CY21" s="8">
        <v>2008</v>
      </c>
      <c r="CZ21" s="19">
        <v>533</v>
      </c>
      <c r="DB21" s="8">
        <v>1967</v>
      </c>
      <c r="DC21" s="19">
        <v>309.88</v>
      </c>
      <c r="DD21" s="8">
        <v>17</v>
      </c>
      <c r="DE21" s="8">
        <v>2010</v>
      </c>
      <c r="DF21" s="19">
        <v>24</v>
      </c>
      <c r="DH21" s="8">
        <v>1989</v>
      </c>
      <c r="DI21" s="19">
        <v>18.600000000000001</v>
      </c>
      <c r="DJ21" s="19"/>
      <c r="DK21" s="37">
        <v>1967</v>
      </c>
      <c r="DL21" s="19">
        <v>19.303999999999998</v>
      </c>
      <c r="DN21" s="8">
        <v>2002</v>
      </c>
      <c r="DO21" s="19">
        <v>52.599999999999994</v>
      </c>
      <c r="DQ21" s="8">
        <v>1959</v>
      </c>
      <c r="DR21" s="19">
        <v>94.996000000000009</v>
      </c>
      <c r="DT21" s="8">
        <v>1947</v>
      </c>
      <c r="DU21" s="19">
        <v>847.34399999999994</v>
      </c>
    </row>
    <row r="22" spans="1:125" ht="12.95" customHeight="1">
      <c r="A22" s="1" t="s">
        <v>73</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4"/>
      <c r="BG22" s="4"/>
      <c r="BH22" s="4"/>
      <c r="BI22" s="4"/>
      <c r="BJ22" s="4"/>
      <c r="BK22" s="4"/>
      <c r="BL22" s="4"/>
      <c r="BM22" s="4"/>
      <c r="BN22" s="4"/>
      <c r="BO22" s="4"/>
      <c r="BP22" s="4"/>
      <c r="BQ22" s="4"/>
      <c r="BR22" s="1"/>
      <c r="BS22" s="1"/>
      <c r="BT22" s="1"/>
      <c r="BU22" s="1"/>
      <c r="BV22" s="1"/>
      <c r="BW22" s="22"/>
      <c r="BX22" s="1"/>
      <c r="BY22" s="1"/>
      <c r="BZ22" s="1"/>
      <c r="CA22" s="1"/>
      <c r="CB22" s="1"/>
      <c r="CC22" s="1"/>
      <c r="CD22" s="1"/>
      <c r="CE22" s="1"/>
      <c r="CF22" s="1"/>
      <c r="CG22" s="4"/>
      <c r="CH22" s="4"/>
      <c r="CI22" s="4"/>
      <c r="CJ22" s="4"/>
      <c r="CK22" s="4"/>
      <c r="CL22" s="4"/>
      <c r="CM22" s="18" t="s">
        <v>1</v>
      </c>
      <c r="CN22" s="4"/>
      <c r="CO22" s="5"/>
      <c r="CP22" s="40"/>
      <c r="CQ22" s="6"/>
      <c r="CS22" s="8">
        <v>1966</v>
      </c>
      <c r="CT22" s="19">
        <v>259.08</v>
      </c>
      <c r="CV22" s="8">
        <v>1972</v>
      </c>
      <c r="CW22" s="19">
        <v>530</v>
      </c>
      <c r="CY22" s="8">
        <v>2007</v>
      </c>
      <c r="CZ22" s="19">
        <v>542.40000000000009</v>
      </c>
      <c r="DB22" s="8">
        <v>1960</v>
      </c>
      <c r="DC22" s="19">
        <v>310.13400000000001</v>
      </c>
      <c r="DD22" s="8">
        <v>18</v>
      </c>
      <c r="DE22" s="8">
        <v>1966</v>
      </c>
      <c r="DF22" s="19">
        <v>24.13</v>
      </c>
      <c r="DH22" s="8">
        <v>1976</v>
      </c>
      <c r="DI22" s="19">
        <v>19</v>
      </c>
      <c r="DJ22" s="19"/>
      <c r="DK22" s="37">
        <v>2000</v>
      </c>
      <c r="DL22" s="19">
        <v>19.399999999999999</v>
      </c>
      <c r="DN22" s="8">
        <v>1984</v>
      </c>
      <c r="DO22" s="19">
        <v>57</v>
      </c>
      <c r="DQ22" s="8">
        <v>1991</v>
      </c>
      <c r="DR22" s="19">
        <v>100.4</v>
      </c>
      <c r="DT22" s="8">
        <v>1950</v>
      </c>
      <c r="DU22" s="19">
        <v>848.61399999999981</v>
      </c>
    </row>
    <row r="23" spans="1:125" ht="12.95" customHeight="1">
      <c r="A23" s="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18" t="s">
        <v>158</v>
      </c>
      <c r="CN23" s="3"/>
      <c r="CO23" s="5"/>
      <c r="CP23" s="40"/>
      <c r="CQ23" s="6"/>
      <c r="CS23" s="8">
        <v>1949</v>
      </c>
      <c r="CT23" s="19">
        <v>260.34999999999997</v>
      </c>
      <c r="CV23" s="8">
        <v>2002</v>
      </c>
      <c r="CW23" s="19">
        <v>534</v>
      </c>
      <c r="CY23" s="8">
        <v>1974</v>
      </c>
      <c r="CZ23" s="19">
        <v>543</v>
      </c>
      <c r="DB23" s="8">
        <v>2006</v>
      </c>
      <c r="DC23" s="19">
        <v>318.8</v>
      </c>
      <c r="DD23" s="8">
        <v>19</v>
      </c>
      <c r="DE23" s="8">
        <v>1955</v>
      </c>
      <c r="DF23" s="19">
        <v>24.384</v>
      </c>
      <c r="DH23" s="8">
        <v>1974</v>
      </c>
      <c r="DI23" s="19">
        <v>20</v>
      </c>
      <c r="DJ23" s="19"/>
      <c r="DK23" s="37">
        <v>2009</v>
      </c>
      <c r="DL23" s="19">
        <v>19.8</v>
      </c>
      <c r="DN23" s="8">
        <v>1960</v>
      </c>
      <c r="DO23" s="19">
        <v>57.658000000000001</v>
      </c>
      <c r="DQ23" s="8">
        <v>2005</v>
      </c>
      <c r="DR23" s="19">
        <v>101.6</v>
      </c>
      <c r="DT23" s="8">
        <v>1988</v>
      </c>
      <c r="DU23" s="19">
        <v>851.1</v>
      </c>
    </row>
    <row r="24" spans="1:125" ht="12.95" customHeight="1">
      <c r="A24" s="33" t="s">
        <v>144</v>
      </c>
      <c r="B24" s="33">
        <f t="shared" ref="B24:BM24" si="12">SUM(B7:B8)</f>
        <v>129.286</v>
      </c>
      <c r="C24" s="33">
        <f t="shared" si="12"/>
        <v>102.87</v>
      </c>
      <c r="D24" s="33">
        <f t="shared" si="12"/>
        <v>128.524</v>
      </c>
      <c r="E24" s="33">
        <f t="shared" si="12"/>
        <v>121.666</v>
      </c>
      <c r="F24" s="33">
        <f t="shared" si="12"/>
        <v>45.974000000000004</v>
      </c>
      <c r="G24" s="33">
        <f t="shared" si="12"/>
        <v>51.816000000000003</v>
      </c>
      <c r="H24" s="33">
        <f t="shared" si="12"/>
        <v>180.84800000000001</v>
      </c>
      <c r="I24" s="33">
        <f t="shared" si="12"/>
        <v>151.13</v>
      </c>
      <c r="J24" s="33">
        <f t="shared" si="12"/>
        <v>150.36799999999999</v>
      </c>
      <c r="K24" s="33">
        <f t="shared" si="12"/>
        <v>3.302</v>
      </c>
      <c r="L24" s="33">
        <f t="shared" si="12"/>
        <v>149.86000000000001</v>
      </c>
      <c r="M24" s="33">
        <f t="shared" si="12"/>
        <v>127</v>
      </c>
      <c r="N24" s="33">
        <f t="shared" si="12"/>
        <v>91.694000000000003</v>
      </c>
      <c r="O24" s="33">
        <f t="shared" si="12"/>
        <v>73.914000000000001</v>
      </c>
      <c r="P24" s="33">
        <f t="shared" si="12"/>
        <v>106.934</v>
      </c>
      <c r="Q24" s="33">
        <f t="shared" si="12"/>
        <v>156.71799999999999</v>
      </c>
      <c r="R24" s="33">
        <f t="shared" si="12"/>
        <v>41.656000000000006</v>
      </c>
      <c r="S24" s="33">
        <f t="shared" si="12"/>
        <v>59.944000000000003</v>
      </c>
      <c r="T24" s="33">
        <f t="shared" si="12"/>
        <v>108.96599999999999</v>
      </c>
      <c r="U24" s="33">
        <f t="shared" si="12"/>
        <v>85.597999999999999</v>
      </c>
      <c r="V24" s="33">
        <f t="shared" si="12"/>
        <v>54.102000000000004</v>
      </c>
      <c r="W24" s="33">
        <f t="shared" si="12"/>
        <v>116.33199999999999</v>
      </c>
      <c r="X24" s="33">
        <f t="shared" si="12"/>
        <v>81.533999999999992</v>
      </c>
      <c r="Y24" s="33">
        <f t="shared" si="12"/>
        <v>182.626</v>
      </c>
      <c r="Z24" s="33">
        <f t="shared" si="12"/>
        <v>37.338000000000001</v>
      </c>
      <c r="AA24" s="33">
        <f t="shared" si="12"/>
        <v>116.078</v>
      </c>
      <c r="AB24" s="33">
        <f t="shared" si="12"/>
        <v>105.41</v>
      </c>
      <c r="AC24" s="33">
        <f t="shared" si="12"/>
        <v>59.436</v>
      </c>
      <c r="AD24" s="33">
        <f t="shared" si="12"/>
        <v>163.82999999999998</v>
      </c>
      <c r="AE24" s="33">
        <f t="shared" si="12"/>
        <v>23.113999999999997</v>
      </c>
      <c r="AF24" s="33">
        <f t="shared" si="12"/>
        <v>85.343999999999994</v>
      </c>
      <c r="AG24" s="33">
        <f t="shared" si="12"/>
        <v>158.75</v>
      </c>
      <c r="AH24" s="33">
        <f t="shared" si="12"/>
        <v>148.58999999999997</v>
      </c>
      <c r="AI24" s="33">
        <f t="shared" si="12"/>
        <v>98.043999999999997</v>
      </c>
      <c r="AJ24" s="33">
        <f t="shared" si="12"/>
        <v>111.75999999999999</v>
      </c>
      <c r="AK24" s="33">
        <f t="shared" si="12"/>
        <v>55.117999999999995</v>
      </c>
      <c r="AL24" s="33">
        <f t="shared" si="12"/>
        <v>155.19399999999999</v>
      </c>
      <c r="AM24" s="33">
        <f t="shared" si="12"/>
        <v>61.721999999999994</v>
      </c>
      <c r="AN24" s="33">
        <f t="shared" si="12"/>
        <v>73.406000000000006</v>
      </c>
      <c r="AO24" s="33">
        <f t="shared" si="12"/>
        <v>58.165999999999997</v>
      </c>
      <c r="AP24" s="33">
        <f t="shared" si="12"/>
        <v>27.686</v>
      </c>
      <c r="AQ24" s="33">
        <f t="shared" si="12"/>
        <v>120</v>
      </c>
      <c r="AR24" s="33">
        <f t="shared" si="12"/>
        <v>51</v>
      </c>
      <c r="AS24" s="33">
        <f t="shared" si="12"/>
        <v>24</v>
      </c>
      <c r="AT24" s="33">
        <f t="shared" si="12"/>
        <v>39</v>
      </c>
      <c r="AU24" s="33">
        <f t="shared" si="12"/>
        <v>117</v>
      </c>
      <c r="AV24" s="33">
        <f t="shared" si="12"/>
        <v>116</v>
      </c>
      <c r="AW24" s="33">
        <f t="shared" si="12"/>
        <v>125</v>
      </c>
      <c r="AX24" s="33">
        <f t="shared" si="12"/>
        <v>10</v>
      </c>
      <c r="AY24" s="33">
        <f t="shared" si="12"/>
        <v>66</v>
      </c>
      <c r="AZ24" s="33">
        <f t="shared" si="12"/>
        <v>75</v>
      </c>
      <c r="BA24" s="33">
        <f t="shared" si="12"/>
        <v>12</v>
      </c>
      <c r="BB24" s="33">
        <f t="shared" si="12"/>
        <v>75</v>
      </c>
      <c r="BC24" s="33">
        <f t="shared" si="12"/>
        <v>37</v>
      </c>
      <c r="BD24" s="33">
        <f t="shared" si="12"/>
        <v>65</v>
      </c>
      <c r="BE24" s="33">
        <f t="shared" si="12"/>
        <v>185</v>
      </c>
      <c r="BF24" s="33">
        <f t="shared" si="12"/>
        <v>207.79999999999998</v>
      </c>
      <c r="BG24" s="33">
        <f t="shared" si="12"/>
        <v>37.1</v>
      </c>
      <c r="BH24" s="33">
        <f t="shared" si="12"/>
        <v>69.2</v>
      </c>
      <c r="BI24" s="33">
        <f t="shared" si="12"/>
        <v>132</v>
      </c>
      <c r="BJ24" s="33">
        <f t="shared" si="12"/>
        <v>27.6</v>
      </c>
      <c r="BK24" s="33">
        <f t="shared" si="12"/>
        <v>109.19999999999999</v>
      </c>
      <c r="BL24" s="33">
        <f t="shared" si="12"/>
        <v>159.30000000000001</v>
      </c>
      <c r="BM24" s="33">
        <f t="shared" si="12"/>
        <v>128.80000000000001</v>
      </c>
      <c r="BN24" s="33">
        <f t="shared" ref="BN24:CH24" si="13">SUM(BN7:BN8)</f>
        <v>77.2</v>
      </c>
      <c r="BO24" s="33">
        <f t="shared" si="13"/>
        <v>244.10000000000002</v>
      </c>
      <c r="BP24" s="33">
        <f t="shared" si="13"/>
        <v>73.7</v>
      </c>
      <c r="BQ24" s="33">
        <f t="shared" si="13"/>
        <v>114.1</v>
      </c>
      <c r="BR24" s="33">
        <f t="shared" si="13"/>
        <v>65.8</v>
      </c>
      <c r="BS24" s="33">
        <f t="shared" si="13"/>
        <v>59.900000000000006</v>
      </c>
      <c r="BT24" s="33">
        <f t="shared" si="13"/>
        <v>103.2</v>
      </c>
      <c r="BU24" s="33">
        <f t="shared" si="13"/>
        <v>7.8</v>
      </c>
      <c r="BV24" s="33">
        <f t="shared" si="13"/>
        <v>114.4</v>
      </c>
      <c r="BW24" s="33">
        <f t="shared" si="13"/>
        <v>47</v>
      </c>
      <c r="BX24" s="33">
        <f t="shared" si="13"/>
        <v>148.80000000000001</v>
      </c>
      <c r="BY24" s="33">
        <f t="shared" si="13"/>
        <v>92.800000000000011</v>
      </c>
      <c r="BZ24" s="33">
        <f t="shared" si="13"/>
        <v>86.2</v>
      </c>
      <c r="CA24" s="33">
        <f t="shared" si="13"/>
        <v>67.8</v>
      </c>
      <c r="CB24" s="33">
        <f t="shared" si="13"/>
        <v>45.4</v>
      </c>
      <c r="CC24" s="33">
        <f t="shared" si="13"/>
        <v>108.2</v>
      </c>
      <c r="CD24" s="33">
        <f t="shared" si="13"/>
        <v>47</v>
      </c>
      <c r="CE24" s="33">
        <f t="shared" si="13"/>
        <v>52</v>
      </c>
      <c r="CF24" s="33">
        <f t="shared" si="13"/>
        <v>63.6</v>
      </c>
      <c r="CG24" s="33">
        <f t="shared" si="13"/>
        <v>77.599999999999994</v>
      </c>
      <c r="CH24" s="33">
        <f t="shared" si="13"/>
        <v>97.2</v>
      </c>
      <c r="CI24" s="33">
        <f>SUM(CI7:CI8)</f>
        <v>19.600000000000001</v>
      </c>
      <c r="CJ24" s="33">
        <f>SUM(CJ7:CJ8)</f>
        <v>87.2</v>
      </c>
      <c r="CK24" s="33">
        <f>SUM(CK7:CK8)</f>
        <v>89</v>
      </c>
      <c r="CL24" s="30" t="s">
        <v>144</v>
      </c>
      <c r="CM24" s="4">
        <f>AVERAGE(B24:CJ24)</f>
        <v>91.15227586206899</v>
      </c>
      <c r="CN24" s="3"/>
      <c r="CO24" s="5"/>
      <c r="CP24" s="40"/>
      <c r="CQ24" s="6"/>
      <c r="CS24" s="8">
        <v>2016</v>
      </c>
      <c r="CT24" s="8">
        <v>265.60000000000002</v>
      </c>
      <c r="CV24" s="8">
        <v>2007</v>
      </c>
      <c r="CW24" s="19">
        <v>539</v>
      </c>
      <c r="CY24" s="8">
        <v>1938</v>
      </c>
      <c r="CZ24" s="19">
        <v>545.846</v>
      </c>
      <c r="DB24" s="8">
        <v>2013</v>
      </c>
      <c r="DC24" s="19">
        <v>319.89999999999998</v>
      </c>
      <c r="DD24" s="8">
        <v>20</v>
      </c>
      <c r="DE24" s="8">
        <v>1969</v>
      </c>
      <c r="DF24" s="19">
        <v>24.638000000000002</v>
      </c>
      <c r="DH24" s="8">
        <v>1959</v>
      </c>
      <c r="DI24" s="19">
        <v>20.574000000000002</v>
      </c>
      <c r="DJ24" s="19"/>
      <c r="DK24" s="37">
        <v>1932</v>
      </c>
      <c r="DL24" s="19">
        <v>19.812000000000001</v>
      </c>
      <c r="DN24" s="8">
        <v>2012</v>
      </c>
      <c r="DO24" s="19">
        <v>60</v>
      </c>
      <c r="DQ24" s="8">
        <v>1947</v>
      </c>
      <c r="DR24" s="19">
        <v>106.426</v>
      </c>
      <c r="DT24" s="8">
        <v>1960</v>
      </c>
      <c r="DU24" s="19">
        <v>858.01200000000006</v>
      </c>
    </row>
    <row r="25" spans="1:125" ht="12.95" customHeight="1">
      <c r="A25" s="19" t="s">
        <v>67</v>
      </c>
      <c r="B25" s="19">
        <f t="shared" ref="B25:AG25" si="14">SUM(B7:B9)</f>
        <v>132.84200000000001</v>
      </c>
      <c r="C25" s="19">
        <f t="shared" si="14"/>
        <v>106.934</v>
      </c>
      <c r="D25" s="19">
        <f t="shared" si="14"/>
        <v>134.11199999999999</v>
      </c>
      <c r="E25" s="19">
        <f t="shared" si="14"/>
        <v>129.54</v>
      </c>
      <c r="F25" s="19">
        <f t="shared" si="14"/>
        <v>87.376000000000005</v>
      </c>
      <c r="G25" s="19">
        <f t="shared" si="14"/>
        <v>128.77800000000002</v>
      </c>
      <c r="H25" s="19">
        <f t="shared" si="14"/>
        <v>212.34400000000002</v>
      </c>
      <c r="I25" s="19">
        <f t="shared" si="14"/>
        <v>171.958</v>
      </c>
      <c r="J25" s="19">
        <f t="shared" si="14"/>
        <v>176.02199999999999</v>
      </c>
      <c r="K25" s="19">
        <f t="shared" si="14"/>
        <v>9.6519999999999992</v>
      </c>
      <c r="L25" s="19">
        <f t="shared" si="14"/>
        <v>164.846</v>
      </c>
      <c r="M25" s="19">
        <f t="shared" si="14"/>
        <v>233.68</v>
      </c>
      <c r="N25" s="19">
        <f t="shared" si="14"/>
        <v>169.672</v>
      </c>
      <c r="O25" s="19">
        <f t="shared" si="14"/>
        <v>80.263999999999996</v>
      </c>
      <c r="P25" s="19">
        <f t="shared" si="14"/>
        <v>141.98599999999999</v>
      </c>
      <c r="Q25" s="19">
        <f t="shared" si="14"/>
        <v>249.17399999999998</v>
      </c>
      <c r="R25" s="19">
        <f t="shared" si="14"/>
        <v>101.09200000000001</v>
      </c>
      <c r="S25" s="19">
        <f t="shared" si="14"/>
        <v>94.742000000000004</v>
      </c>
      <c r="T25" s="19">
        <f t="shared" si="14"/>
        <v>141.47800000000001</v>
      </c>
      <c r="U25" s="19">
        <f t="shared" si="14"/>
        <v>111.75999999999999</v>
      </c>
      <c r="V25" s="19">
        <f t="shared" si="14"/>
        <v>64.00800000000001</v>
      </c>
      <c r="W25" s="19">
        <f t="shared" si="14"/>
        <v>202.43799999999999</v>
      </c>
      <c r="X25" s="19">
        <f t="shared" si="14"/>
        <v>97.789999999999992</v>
      </c>
      <c r="Y25" s="19">
        <f t="shared" si="14"/>
        <v>242.06200000000001</v>
      </c>
      <c r="Z25" s="19">
        <f t="shared" si="14"/>
        <v>97.789999999999992</v>
      </c>
      <c r="AA25" s="19">
        <f t="shared" si="14"/>
        <v>193.80200000000002</v>
      </c>
      <c r="AB25" s="19">
        <f t="shared" si="14"/>
        <v>168.40199999999999</v>
      </c>
      <c r="AC25" s="19">
        <f t="shared" si="14"/>
        <v>147.828</v>
      </c>
      <c r="AD25" s="19">
        <f t="shared" si="14"/>
        <v>176.27599999999998</v>
      </c>
      <c r="AE25" s="19">
        <f t="shared" si="14"/>
        <v>71.628</v>
      </c>
      <c r="AF25" s="19">
        <f t="shared" si="14"/>
        <v>140.46199999999999</v>
      </c>
      <c r="AG25" s="19">
        <f t="shared" si="14"/>
        <v>228.346</v>
      </c>
      <c r="AH25" s="19">
        <f t="shared" ref="AH25:BM25" si="15">SUM(AH7:AH9)</f>
        <v>199.89799999999997</v>
      </c>
      <c r="AI25" s="19">
        <f t="shared" si="15"/>
        <v>139.19200000000001</v>
      </c>
      <c r="AJ25" s="19">
        <f t="shared" si="15"/>
        <v>147.82799999999997</v>
      </c>
      <c r="AK25" s="19">
        <f t="shared" si="15"/>
        <v>116.33199999999999</v>
      </c>
      <c r="AL25" s="19">
        <f t="shared" si="15"/>
        <v>191.00799999999998</v>
      </c>
      <c r="AM25" s="19">
        <f t="shared" si="15"/>
        <v>76.707999999999998</v>
      </c>
      <c r="AN25" s="19">
        <f t="shared" si="15"/>
        <v>113.792</v>
      </c>
      <c r="AO25" s="19">
        <f t="shared" si="15"/>
        <v>60.959999999999994</v>
      </c>
      <c r="AP25" s="19">
        <f t="shared" si="15"/>
        <v>135.38200000000001</v>
      </c>
      <c r="AQ25" s="19">
        <f t="shared" si="15"/>
        <v>140</v>
      </c>
      <c r="AR25" s="19">
        <f t="shared" si="15"/>
        <v>117</v>
      </c>
      <c r="AS25" s="19">
        <f t="shared" si="15"/>
        <v>60</v>
      </c>
      <c r="AT25" s="19">
        <f t="shared" si="15"/>
        <v>58</v>
      </c>
      <c r="AU25" s="19">
        <f t="shared" si="15"/>
        <v>198</v>
      </c>
      <c r="AV25" s="19">
        <f t="shared" si="15"/>
        <v>146</v>
      </c>
      <c r="AW25" s="19">
        <f t="shared" si="15"/>
        <v>177</v>
      </c>
      <c r="AX25" s="19">
        <f t="shared" si="15"/>
        <v>35</v>
      </c>
      <c r="AY25" s="19">
        <f t="shared" si="15"/>
        <v>184</v>
      </c>
      <c r="AZ25" s="19">
        <f t="shared" si="15"/>
        <v>190</v>
      </c>
      <c r="BA25" s="19">
        <f t="shared" si="15"/>
        <v>71</v>
      </c>
      <c r="BB25" s="19">
        <f t="shared" si="15"/>
        <v>93</v>
      </c>
      <c r="BC25" s="19">
        <f t="shared" si="15"/>
        <v>64</v>
      </c>
      <c r="BD25" s="19">
        <f t="shared" si="15"/>
        <v>170</v>
      </c>
      <c r="BE25" s="19">
        <f t="shared" si="15"/>
        <v>229</v>
      </c>
      <c r="BF25" s="19">
        <f t="shared" si="15"/>
        <v>273.5</v>
      </c>
      <c r="BG25" s="19">
        <f t="shared" si="15"/>
        <v>120.69999999999999</v>
      </c>
      <c r="BH25" s="19">
        <f t="shared" si="15"/>
        <v>114.80000000000001</v>
      </c>
      <c r="BI25" s="19">
        <f t="shared" si="15"/>
        <v>148.6</v>
      </c>
      <c r="BJ25" s="19">
        <f t="shared" si="15"/>
        <v>60</v>
      </c>
      <c r="BK25" s="19">
        <f t="shared" si="15"/>
        <v>138.69999999999999</v>
      </c>
      <c r="BL25" s="19">
        <f t="shared" si="15"/>
        <v>186.9</v>
      </c>
      <c r="BM25" s="19">
        <f t="shared" si="15"/>
        <v>193.20000000000002</v>
      </c>
      <c r="BN25" s="19">
        <f t="shared" ref="BN25:CF25" si="16">SUM(BN7:BN9)</f>
        <v>110</v>
      </c>
      <c r="BO25" s="19">
        <f t="shared" si="16"/>
        <v>303.70000000000005</v>
      </c>
      <c r="BP25" s="19">
        <f t="shared" si="16"/>
        <v>146.19999999999999</v>
      </c>
      <c r="BQ25" s="19">
        <f t="shared" si="16"/>
        <v>161.19999999999999</v>
      </c>
      <c r="BR25" s="19">
        <f t="shared" si="16"/>
        <v>111.8</v>
      </c>
      <c r="BS25" s="19">
        <f t="shared" si="16"/>
        <v>104.10000000000001</v>
      </c>
      <c r="BT25" s="19">
        <f t="shared" si="16"/>
        <v>129.19999999999999</v>
      </c>
      <c r="BU25" s="19">
        <f t="shared" si="16"/>
        <v>19.600000000000001</v>
      </c>
      <c r="BV25" s="19">
        <f t="shared" si="16"/>
        <v>145.20000000000002</v>
      </c>
      <c r="BW25" s="19">
        <f t="shared" si="16"/>
        <v>69.2</v>
      </c>
      <c r="BX25" s="19">
        <f t="shared" si="16"/>
        <v>161.4</v>
      </c>
      <c r="BY25" s="19">
        <f t="shared" si="16"/>
        <v>169.60000000000002</v>
      </c>
      <c r="BZ25" s="19">
        <f t="shared" si="16"/>
        <v>125.6</v>
      </c>
      <c r="CA25" s="19">
        <f t="shared" si="16"/>
        <v>79.599999999999994</v>
      </c>
      <c r="CB25" s="19">
        <f t="shared" si="16"/>
        <v>96.6</v>
      </c>
      <c r="CC25" s="19">
        <f t="shared" si="16"/>
        <v>118.2</v>
      </c>
      <c r="CD25" s="19">
        <f t="shared" si="16"/>
        <v>79.8</v>
      </c>
      <c r="CE25" s="19">
        <f t="shared" si="16"/>
        <v>82.6</v>
      </c>
      <c r="CF25" s="19">
        <f t="shared" si="16"/>
        <v>122.2</v>
      </c>
      <c r="CG25" s="19">
        <f>SUM(CG7:CG9)</f>
        <v>99.6</v>
      </c>
      <c r="CH25" s="19">
        <f>SUM(CH7:CH9)</f>
        <v>123.80000000000001</v>
      </c>
      <c r="CI25" s="19">
        <f>SUM(CI7:CI9)</f>
        <v>57</v>
      </c>
      <c r="CJ25" s="19">
        <f>SUM(CJ7:CJ9)</f>
        <v>134</v>
      </c>
      <c r="CK25" s="19">
        <f>SUM(CK7:CK9)</f>
        <v>136</v>
      </c>
      <c r="CL25" s="30" t="s">
        <v>67</v>
      </c>
      <c r="CM25" s="4">
        <f t="shared" ref="CM25:CM49" si="17">AVERAGE(B25:CJ25)</f>
        <v>134.58372413793109</v>
      </c>
      <c r="CN25" s="3"/>
      <c r="CO25" s="5"/>
      <c r="CP25" s="40"/>
      <c r="CQ25" s="61"/>
      <c r="CS25" s="8">
        <v>1955</v>
      </c>
      <c r="CT25" s="19">
        <v>266.19200000000001</v>
      </c>
      <c r="CV25" s="8">
        <v>1958</v>
      </c>
      <c r="CW25" s="19">
        <v>540.76599999999996</v>
      </c>
      <c r="CY25" s="8">
        <v>1950</v>
      </c>
      <c r="CZ25" s="19">
        <v>546.09999999999991</v>
      </c>
      <c r="DB25" s="8">
        <v>1989</v>
      </c>
      <c r="DC25" s="19">
        <v>319.90000000000003</v>
      </c>
      <c r="DD25" s="8">
        <v>21</v>
      </c>
      <c r="DE25" s="8">
        <v>1994</v>
      </c>
      <c r="DF25" s="19">
        <v>24.9</v>
      </c>
      <c r="DH25" s="8">
        <v>1982</v>
      </c>
      <c r="DI25" s="19">
        <v>22</v>
      </c>
      <c r="DJ25" s="19"/>
      <c r="DK25" s="37">
        <v>1930</v>
      </c>
      <c r="DL25" s="19">
        <v>20.32</v>
      </c>
      <c r="DN25" s="8">
        <v>1969</v>
      </c>
      <c r="DO25" s="19">
        <v>60.960000000000008</v>
      </c>
      <c r="DQ25" s="8">
        <v>1955</v>
      </c>
      <c r="DR25" s="19">
        <v>110.49000000000001</v>
      </c>
      <c r="DT25" s="8">
        <v>1983</v>
      </c>
      <c r="DU25" s="19">
        <v>864</v>
      </c>
    </row>
    <row r="26" spans="1:125" ht="12.95" customHeight="1">
      <c r="A26" s="19" t="s">
        <v>70</v>
      </c>
      <c r="B26" s="19">
        <f t="shared" ref="B26:AG26" si="18">SUM(B7:B10)</f>
        <v>186.43600000000001</v>
      </c>
      <c r="C26" s="19">
        <f t="shared" si="18"/>
        <v>168.40199999999999</v>
      </c>
      <c r="D26" s="19">
        <f t="shared" si="18"/>
        <v>177.54599999999999</v>
      </c>
      <c r="E26" s="19">
        <f t="shared" si="18"/>
        <v>192.024</v>
      </c>
      <c r="F26" s="19">
        <f t="shared" si="18"/>
        <v>121.666</v>
      </c>
      <c r="G26" s="19">
        <f t="shared" si="18"/>
        <v>158.49600000000001</v>
      </c>
      <c r="H26" s="19">
        <f t="shared" si="18"/>
        <v>282.19400000000002</v>
      </c>
      <c r="I26" s="19">
        <f t="shared" si="18"/>
        <v>188.72200000000001</v>
      </c>
      <c r="J26" s="19">
        <f t="shared" si="18"/>
        <v>293.37</v>
      </c>
      <c r="K26" s="19">
        <f t="shared" si="18"/>
        <v>20.827999999999999</v>
      </c>
      <c r="L26" s="19">
        <f t="shared" si="18"/>
        <v>217.93200000000002</v>
      </c>
      <c r="M26" s="19">
        <f t="shared" si="18"/>
        <v>254</v>
      </c>
      <c r="N26" s="19">
        <f t="shared" si="18"/>
        <v>189.48400000000001</v>
      </c>
      <c r="O26" s="19">
        <f t="shared" si="18"/>
        <v>120.904</v>
      </c>
      <c r="P26" s="19">
        <f t="shared" si="18"/>
        <v>170.17999999999998</v>
      </c>
      <c r="Q26" s="19">
        <f t="shared" si="18"/>
        <v>262.12799999999999</v>
      </c>
      <c r="R26" s="19">
        <f t="shared" si="18"/>
        <v>164.084</v>
      </c>
      <c r="S26" s="19">
        <f t="shared" si="18"/>
        <v>165.608</v>
      </c>
      <c r="T26" s="19">
        <f t="shared" si="18"/>
        <v>191.262</v>
      </c>
      <c r="U26" s="19">
        <f t="shared" si="18"/>
        <v>184.91199999999998</v>
      </c>
      <c r="V26" s="19">
        <f t="shared" si="18"/>
        <v>100.83800000000001</v>
      </c>
      <c r="W26" s="19">
        <f t="shared" si="18"/>
        <v>259.334</v>
      </c>
      <c r="X26" s="19">
        <f t="shared" si="18"/>
        <v>130.048</v>
      </c>
      <c r="Y26" s="19">
        <f t="shared" si="18"/>
        <v>308.61</v>
      </c>
      <c r="Z26" s="19">
        <f t="shared" si="18"/>
        <v>149.35199999999998</v>
      </c>
      <c r="AA26" s="19">
        <f t="shared" si="18"/>
        <v>229.87</v>
      </c>
      <c r="AB26" s="19">
        <f t="shared" si="18"/>
        <v>291.084</v>
      </c>
      <c r="AC26" s="19">
        <f t="shared" si="18"/>
        <v>298.95799999999997</v>
      </c>
      <c r="AD26" s="19">
        <f t="shared" si="18"/>
        <v>202.43799999999999</v>
      </c>
      <c r="AE26" s="19">
        <f t="shared" si="18"/>
        <v>117.09399999999999</v>
      </c>
      <c r="AF26" s="19">
        <f t="shared" si="18"/>
        <v>146.304</v>
      </c>
      <c r="AG26" s="19">
        <f t="shared" si="18"/>
        <v>238.25200000000001</v>
      </c>
      <c r="AH26" s="19">
        <f t="shared" ref="AH26:BM26" si="19">SUM(AH7:AH10)</f>
        <v>372.87199999999996</v>
      </c>
      <c r="AI26" s="19">
        <f t="shared" si="19"/>
        <v>165.10000000000002</v>
      </c>
      <c r="AJ26" s="19">
        <f t="shared" si="19"/>
        <v>164.84599999999998</v>
      </c>
      <c r="AK26" s="19">
        <f t="shared" si="19"/>
        <v>161.29</v>
      </c>
      <c r="AL26" s="19">
        <f t="shared" si="19"/>
        <v>278.38400000000001</v>
      </c>
      <c r="AM26" s="19">
        <f t="shared" si="19"/>
        <v>134.36599999999999</v>
      </c>
      <c r="AN26" s="19">
        <f t="shared" si="19"/>
        <v>207.26400000000001</v>
      </c>
      <c r="AO26" s="19">
        <f t="shared" si="19"/>
        <v>118.10999999999999</v>
      </c>
      <c r="AP26" s="19">
        <f t="shared" si="19"/>
        <v>149.09800000000001</v>
      </c>
      <c r="AQ26" s="19">
        <f t="shared" si="19"/>
        <v>173</v>
      </c>
      <c r="AR26" s="19">
        <f t="shared" si="19"/>
        <v>165</v>
      </c>
      <c r="AS26" s="19">
        <f t="shared" si="19"/>
        <v>84</v>
      </c>
      <c r="AT26" s="19">
        <f t="shared" si="19"/>
        <v>187</v>
      </c>
      <c r="AU26" s="19">
        <f t="shared" si="19"/>
        <v>288</v>
      </c>
      <c r="AV26" s="19">
        <f t="shared" si="19"/>
        <v>219</v>
      </c>
      <c r="AW26" s="19">
        <f t="shared" si="19"/>
        <v>203</v>
      </c>
      <c r="AX26" s="19">
        <f t="shared" si="19"/>
        <v>159</v>
      </c>
      <c r="AY26" s="19">
        <f t="shared" si="19"/>
        <v>202</v>
      </c>
      <c r="AZ26" s="19">
        <f t="shared" si="19"/>
        <v>343</v>
      </c>
      <c r="BA26" s="19">
        <f t="shared" si="19"/>
        <v>115</v>
      </c>
      <c r="BB26" s="19">
        <f t="shared" si="19"/>
        <v>103</v>
      </c>
      <c r="BC26" s="19">
        <f t="shared" si="19"/>
        <v>179</v>
      </c>
      <c r="BD26" s="19">
        <f t="shared" si="19"/>
        <v>188</v>
      </c>
      <c r="BE26" s="19">
        <f t="shared" si="19"/>
        <v>286</v>
      </c>
      <c r="BF26" s="19">
        <f t="shared" si="19"/>
        <v>301.3</v>
      </c>
      <c r="BG26" s="19">
        <f t="shared" si="19"/>
        <v>185.1</v>
      </c>
      <c r="BH26" s="19">
        <f t="shared" si="19"/>
        <v>122.50000000000001</v>
      </c>
      <c r="BI26" s="19">
        <f t="shared" si="19"/>
        <v>157.6</v>
      </c>
      <c r="BJ26" s="19">
        <f t="shared" si="19"/>
        <v>124.4</v>
      </c>
      <c r="BK26" s="19">
        <f t="shared" si="19"/>
        <v>196.39999999999998</v>
      </c>
      <c r="BL26" s="19">
        <f t="shared" si="19"/>
        <v>187.9</v>
      </c>
      <c r="BM26" s="19">
        <f t="shared" si="19"/>
        <v>247</v>
      </c>
      <c r="BN26" s="19">
        <f t="shared" ref="BN26:CK26" si="20">SUM(BN7:BN10)</f>
        <v>134.80000000000001</v>
      </c>
      <c r="BO26" s="19">
        <f t="shared" si="20"/>
        <v>416.20000000000005</v>
      </c>
      <c r="BP26" s="19">
        <f t="shared" si="20"/>
        <v>194</v>
      </c>
      <c r="BQ26" s="19">
        <f t="shared" si="20"/>
        <v>204.6</v>
      </c>
      <c r="BR26" s="19">
        <f t="shared" si="20"/>
        <v>133.80000000000001</v>
      </c>
      <c r="BS26" s="19">
        <f t="shared" si="20"/>
        <v>128.70000000000002</v>
      </c>
      <c r="BT26" s="19">
        <f t="shared" si="20"/>
        <v>223.39999999999998</v>
      </c>
      <c r="BU26" s="19">
        <f t="shared" si="20"/>
        <v>40.400000000000006</v>
      </c>
      <c r="BV26" s="19">
        <f t="shared" si="20"/>
        <v>162.60000000000002</v>
      </c>
      <c r="BW26" s="19">
        <f t="shared" si="20"/>
        <v>79.600000000000009</v>
      </c>
      <c r="BX26" s="19">
        <f t="shared" si="20"/>
        <v>216.60000000000002</v>
      </c>
      <c r="BY26" s="19">
        <f t="shared" si="20"/>
        <v>175.00000000000003</v>
      </c>
      <c r="BZ26" s="19">
        <f t="shared" si="20"/>
        <v>198</v>
      </c>
      <c r="CA26" s="19">
        <f t="shared" si="20"/>
        <v>128.39999999999998</v>
      </c>
      <c r="CB26" s="19">
        <f t="shared" si="20"/>
        <v>209.6</v>
      </c>
      <c r="CC26" s="19">
        <f t="shared" si="20"/>
        <v>174.4</v>
      </c>
      <c r="CD26" s="19">
        <f t="shared" si="20"/>
        <v>87</v>
      </c>
      <c r="CE26" s="19">
        <f t="shared" si="20"/>
        <v>150.19999999999999</v>
      </c>
      <c r="CF26" s="19">
        <f t="shared" si="20"/>
        <v>157.19999999999999</v>
      </c>
      <c r="CG26" s="19">
        <f t="shared" si="20"/>
        <v>202.1</v>
      </c>
      <c r="CH26" s="19">
        <f t="shared" si="20"/>
        <v>273.60000000000002</v>
      </c>
      <c r="CI26" s="19">
        <f t="shared" si="20"/>
        <v>109</v>
      </c>
      <c r="CJ26" s="19">
        <f t="shared" si="20"/>
        <v>159.6</v>
      </c>
      <c r="CK26" s="19">
        <f t="shared" si="20"/>
        <v>267.39999999999998</v>
      </c>
      <c r="CL26" s="30" t="s">
        <v>70</v>
      </c>
      <c r="CM26" s="4">
        <f t="shared" si="17"/>
        <v>187.45620689655172</v>
      </c>
      <c r="CN26" s="3"/>
      <c r="CO26" s="5"/>
      <c r="CP26" s="40"/>
      <c r="CQ26" s="6"/>
      <c r="CS26" s="8">
        <v>1993</v>
      </c>
      <c r="CT26" s="19">
        <v>271.2</v>
      </c>
      <c r="CV26" s="8">
        <v>1960</v>
      </c>
      <c r="CW26" s="19">
        <v>552.19600000000003</v>
      </c>
      <c r="CY26" s="8">
        <v>1932</v>
      </c>
      <c r="CZ26" s="19">
        <v>546.60800000000006</v>
      </c>
      <c r="DB26" s="8">
        <v>1983</v>
      </c>
      <c r="DC26" s="19">
        <v>321</v>
      </c>
      <c r="DD26" s="8">
        <v>22</v>
      </c>
      <c r="DE26" s="8">
        <v>1991</v>
      </c>
      <c r="DF26" s="19">
        <v>25.6</v>
      </c>
      <c r="DH26" s="8">
        <v>1932</v>
      </c>
      <c r="DI26" s="19">
        <v>22.606000000000002</v>
      </c>
      <c r="DJ26" s="19"/>
      <c r="DK26" s="37">
        <v>1960</v>
      </c>
      <c r="DL26" s="19">
        <v>20.827999999999999</v>
      </c>
      <c r="DN26" s="8">
        <v>1939</v>
      </c>
      <c r="DO26" s="19">
        <v>61.975999999999999</v>
      </c>
      <c r="DQ26" s="8">
        <v>1966</v>
      </c>
      <c r="DR26" s="19">
        <v>110.49000000000001</v>
      </c>
      <c r="DT26" s="8">
        <v>1937</v>
      </c>
      <c r="DU26" s="19">
        <v>866.64799999999991</v>
      </c>
    </row>
    <row r="27" spans="1:125" ht="12.95" customHeight="1">
      <c r="A27" s="19" t="s">
        <v>69</v>
      </c>
      <c r="B27" s="19">
        <f t="shared" ref="B27:AG27" si="21">SUM(B7:B11)</f>
        <v>233.68</v>
      </c>
      <c r="C27" s="19">
        <f t="shared" si="21"/>
        <v>188.214</v>
      </c>
      <c r="D27" s="19">
        <f t="shared" si="21"/>
        <v>283.464</v>
      </c>
      <c r="E27" s="19">
        <f t="shared" si="21"/>
        <v>255.27</v>
      </c>
      <c r="F27" s="19">
        <f t="shared" si="21"/>
        <v>178.816</v>
      </c>
      <c r="G27" s="19">
        <f t="shared" si="21"/>
        <v>222.25</v>
      </c>
      <c r="H27" s="19">
        <f t="shared" si="21"/>
        <v>295.65600000000001</v>
      </c>
      <c r="I27" s="19">
        <f t="shared" si="21"/>
        <v>323.08800000000002</v>
      </c>
      <c r="J27" s="19">
        <f t="shared" si="21"/>
        <v>318.77</v>
      </c>
      <c r="K27" s="19">
        <f t="shared" si="21"/>
        <v>65.278000000000006</v>
      </c>
      <c r="L27" s="19">
        <f t="shared" si="21"/>
        <v>258.572</v>
      </c>
      <c r="M27" s="19">
        <f t="shared" si="21"/>
        <v>279.14600000000002</v>
      </c>
      <c r="N27" s="19">
        <f t="shared" si="21"/>
        <v>320.80200000000002</v>
      </c>
      <c r="O27" s="19">
        <f t="shared" si="21"/>
        <v>141.98599999999999</v>
      </c>
      <c r="P27" s="19">
        <f t="shared" si="21"/>
        <v>185.42</v>
      </c>
      <c r="Q27" s="19">
        <f t="shared" si="21"/>
        <v>315.214</v>
      </c>
      <c r="R27" s="19">
        <f t="shared" si="21"/>
        <v>268.47800000000001</v>
      </c>
      <c r="S27" s="19">
        <f t="shared" si="21"/>
        <v>207.01</v>
      </c>
      <c r="T27" s="19">
        <f t="shared" si="21"/>
        <v>373.88800000000003</v>
      </c>
      <c r="U27" s="19">
        <f t="shared" si="21"/>
        <v>248.91999999999996</v>
      </c>
      <c r="V27" s="19">
        <f t="shared" si="21"/>
        <v>142.494</v>
      </c>
      <c r="W27" s="19">
        <f t="shared" si="21"/>
        <v>299.72000000000003</v>
      </c>
      <c r="X27" s="19">
        <f t="shared" si="21"/>
        <v>224.79000000000002</v>
      </c>
      <c r="Y27" s="19">
        <f t="shared" si="21"/>
        <v>396.49400000000003</v>
      </c>
      <c r="Z27" s="19">
        <f t="shared" si="21"/>
        <v>279.39999999999998</v>
      </c>
      <c r="AA27" s="19">
        <f t="shared" si="21"/>
        <v>331.21600000000001</v>
      </c>
      <c r="AB27" s="19">
        <f t="shared" si="21"/>
        <v>409.44799999999998</v>
      </c>
      <c r="AC27" s="19">
        <f t="shared" si="21"/>
        <v>399.28799999999995</v>
      </c>
      <c r="AD27" s="19">
        <f t="shared" si="21"/>
        <v>276.86</v>
      </c>
      <c r="AE27" s="19">
        <f t="shared" si="21"/>
        <v>179.07</v>
      </c>
      <c r="AF27" s="19">
        <f t="shared" si="21"/>
        <v>203.96199999999999</v>
      </c>
      <c r="AG27" s="19">
        <f t="shared" si="21"/>
        <v>284.226</v>
      </c>
      <c r="AH27" s="19">
        <f t="shared" ref="AH27:BM27" si="22">SUM(AH7:AH11)</f>
        <v>515.61999999999989</v>
      </c>
      <c r="AI27" s="19">
        <f t="shared" si="22"/>
        <v>239.52200000000002</v>
      </c>
      <c r="AJ27" s="19">
        <f t="shared" si="22"/>
        <v>198.37399999999997</v>
      </c>
      <c r="AK27" s="19">
        <f t="shared" si="22"/>
        <v>192.024</v>
      </c>
      <c r="AL27" s="19">
        <f t="shared" si="22"/>
        <v>379.98400000000004</v>
      </c>
      <c r="AM27" s="19">
        <f t="shared" si="22"/>
        <v>187.19799999999998</v>
      </c>
      <c r="AN27" s="19">
        <f t="shared" si="22"/>
        <v>275.59000000000003</v>
      </c>
      <c r="AO27" s="19">
        <f t="shared" si="22"/>
        <v>179.07</v>
      </c>
      <c r="AP27" s="19">
        <f t="shared" si="22"/>
        <v>261.62</v>
      </c>
      <c r="AQ27" s="19">
        <f t="shared" si="22"/>
        <v>248</v>
      </c>
      <c r="AR27" s="19">
        <f t="shared" si="22"/>
        <v>294</v>
      </c>
      <c r="AS27" s="19">
        <f t="shared" si="22"/>
        <v>122</v>
      </c>
      <c r="AT27" s="19">
        <f t="shared" si="22"/>
        <v>259</v>
      </c>
      <c r="AU27" s="19">
        <f t="shared" si="22"/>
        <v>315</v>
      </c>
      <c r="AV27" s="19">
        <f t="shared" si="22"/>
        <v>261</v>
      </c>
      <c r="AW27" s="19">
        <f t="shared" si="22"/>
        <v>256</v>
      </c>
      <c r="AX27" s="19">
        <f t="shared" si="22"/>
        <v>185</v>
      </c>
      <c r="AY27" s="19">
        <f t="shared" si="22"/>
        <v>280</v>
      </c>
      <c r="AZ27" s="19">
        <f t="shared" si="22"/>
        <v>370</v>
      </c>
      <c r="BA27" s="19">
        <f t="shared" si="22"/>
        <v>236</v>
      </c>
      <c r="BB27" s="19">
        <f t="shared" si="22"/>
        <v>166</v>
      </c>
      <c r="BC27" s="19">
        <f t="shared" si="22"/>
        <v>220</v>
      </c>
      <c r="BD27" s="19">
        <f t="shared" si="22"/>
        <v>244</v>
      </c>
      <c r="BE27" s="19">
        <f t="shared" si="22"/>
        <v>308</v>
      </c>
      <c r="BF27" s="19">
        <f t="shared" si="22"/>
        <v>362.40000000000003</v>
      </c>
      <c r="BG27" s="19">
        <f t="shared" si="22"/>
        <v>296.10000000000002</v>
      </c>
      <c r="BH27" s="19">
        <f t="shared" si="22"/>
        <v>183.3</v>
      </c>
      <c r="BI27" s="19">
        <f t="shared" si="22"/>
        <v>243.89999999999998</v>
      </c>
      <c r="BJ27" s="19">
        <f t="shared" si="22"/>
        <v>147.4</v>
      </c>
      <c r="BK27" s="19">
        <f t="shared" si="22"/>
        <v>218.79999999999998</v>
      </c>
      <c r="BL27" s="19">
        <f t="shared" si="22"/>
        <v>229.4</v>
      </c>
      <c r="BM27" s="19">
        <f t="shared" si="22"/>
        <v>362.3</v>
      </c>
      <c r="BN27" s="19">
        <f t="shared" ref="BN27:CJ27" si="23">SUM(BN7:BN11)</f>
        <v>182.70000000000002</v>
      </c>
      <c r="BO27" s="19">
        <f t="shared" si="23"/>
        <v>496.80000000000007</v>
      </c>
      <c r="BP27" s="19">
        <f t="shared" si="23"/>
        <v>234.1</v>
      </c>
      <c r="BQ27" s="19">
        <f t="shared" si="23"/>
        <v>232.4</v>
      </c>
      <c r="BR27" s="19">
        <f t="shared" si="23"/>
        <v>183.4</v>
      </c>
      <c r="BS27" s="19">
        <f t="shared" si="23"/>
        <v>147.4</v>
      </c>
      <c r="BT27" s="19">
        <f t="shared" si="23"/>
        <v>280.59999999999997</v>
      </c>
      <c r="BU27" s="19">
        <f t="shared" si="23"/>
        <v>67.2</v>
      </c>
      <c r="BV27" s="19">
        <f t="shared" si="23"/>
        <v>193.40000000000003</v>
      </c>
      <c r="BW27" s="19">
        <f t="shared" si="23"/>
        <v>116.80000000000001</v>
      </c>
      <c r="BX27" s="19">
        <f t="shared" si="23"/>
        <v>268.40000000000003</v>
      </c>
      <c r="BY27" s="19">
        <f t="shared" si="23"/>
        <v>272</v>
      </c>
      <c r="BZ27" s="19">
        <f t="shared" si="23"/>
        <v>240.6</v>
      </c>
      <c r="CA27" s="19">
        <f t="shared" si="23"/>
        <v>199.39999999999998</v>
      </c>
      <c r="CB27" s="19">
        <f t="shared" si="23"/>
        <v>213.6</v>
      </c>
      <c r="CC27" s="19">
        <f t="shared" si="23"/>
        <v>207.2</v>
      </c>
      <c r="CD27" s="19">
        <f t="shared" si="23"/>
        <v>254.2</v>
      </c>
      <c r="CE27" s="19">
        <f t="shared" si="23"/>
        <v>270.2</v>
      </c>
      <c r="CF27" s="19">
        <f t="shared" si="23"/>
        <v>185.79999999999998</v>
      </c>
      <c r="CG27" s="19">
        <f t="shared" si="23"/>
        <v>296.5</v>
      </c>
      <c r="CH27" s="19">
        <f t="shared" si="23"/>
        <v>289.60000000000002</v>
      </c>
      <c r="CI27" s="19">
        <f t="shared" si="23"/>
        <v>129</v>
      </c>
      <c r="CJ27" s="19">
        <f t="shared" si="23"/>
        <v>248.8</v>
      </c>
      <c r="CK27" s="33"/>
      <c r="CL27" s="30" t="s">
        <v>69</v>
      </c>
      <c r="CM27" s="4">
        <f t="shared" si="17"/>
        <v>251.00680459770115</v>
      </c>
      <c r="CN27" s="3"/>
      <c r="CO27" s="5"/>
      <c r="CP27" s="37"/>
      <c r="CQ27" s="6"/>
      <c r="CS27" s="8">
        <v>1946</v>
      </c>
      <c r="CT27" s="19">
        <v>272.03399999999999</v>
      </c>
      <c r="CV27" s="8">
        <v>1965</v>
      </c>
      <c r="CW27" s="19">
        <v>568.96</v>
      </c>
      <c r="CY27" s="8">
        <v>1994</v>
      </c>
      <c r="CZ27" s="19">
        <v>552.19999999999993</v>
      </c>
      <c r="DB27" s="8">
        <v>1933</v>
      </c>
      <c r="DC27" s="19">
        <v>322.58000000000004</v>
      </c>
      <c r="DD27" s="8">
        <v>23</v>
      </c>
      <c r="DE27" s="8">
        <v>1997</v>
      </c>
      <c r="DF27" s="19">
        <v>26.5</v>
      </c>
      <c r="DH27" s="8">
        <v>1943</v>
      </c>
      <c r="DI27" s="19">
        <v>22.606000000000002</v>
      </c>
      <c r="DJ27" s="19"/>
      <c r="DK27" s="37">
        <v>1997</v>
      </c>
      <c r="DL27" s="19">
        <v>22.3</v>
      </c>
      <c r="DN27" s="8">
        <v>1978</v>
      </c>
      <c r="DO27" s="19">
        <v>65</v>
      </c>
      <c r="DQ27" s="8">
        <v>1958</v>
      </c>
      <c r="DR27" s="19">
        <v>112.52200000000001</v>
      </c>
      <c r="DT27" s="8">
        <v>1997</v>
      </c>
      <c r="DU27" s="19">
        <v>868.19999999999982</v>
      </c>
    </row>
    <row r="28" spans="1:125" ht="12.95" customHeight="1">
      <c r="A28" s="33" t="s">
        <v>96</v>
      </c>
      <c r="B28" s="19">
        <f>SUM(B7:B12)</f>
        <v>249.68200000000002</v>
      </c>
      <c r="C28" s="19">
        <f t="shared" ref="C28:BN28" si="24">SUM(C7:C12)</f>
        <v>227.32999999999998</v>
      </c>
      <c r="D28" s="19">
        <f t="shared" si="24"/>
        <v>325.62799999999999</v>
      </c>
      <c r="E28" s="19">
        <f t="shared" si="24"/>
        <v>273.30400000000003</v>
      </c>
      <c r="F28" s="19">
        <f t="shared" si="24"/>
        <v>273.05</v>
      </c>
      <c r="G28" s="19">
        <f t="shared" si="24"/>
        <v>274.06600000000003</v>
      </c>
      <c r="H28" s="19">
        <f t="shared" si="24"/>
        <v>354.584</v>
      </c>
      <c r="I28" s="19">
        <f t="shared" si="24"/>
        <v>346.964</v>
      </c>
      <c r="J28" s="19">
        <f t="shared" si="24"/>
        <v>363.98199999999997</v>
      </c>
      <c r="K28" s="19">
        <f t="shared" si="24"/>
        <v>169.67200000000003</v>
      </c>
      <c r="L28" s="19">
        <f t="shared" si="24"/>
        <v>290.83</v>
      </c>
      <c r="M28" s="19">
        <f t="shared" si="24"/>
        <v>338.83600000000001</v>
      </c>
      <c r="N28" s="19">
        <f t="shared" si="24"/>
        <v>329.69200000000001</v>
      </c>
      <c r="O28" s="19">
        <f t="shared" si="24"/>
        <v>296.92599999999999</v>
      </c>
      <c r="P28" s="19">
        <f t="shared" si="24"/>
        <v>216.66199999999998</v>
      </c>
      <c r="Q28" s="19">
        <f t="shared" si="24"/>
        <v>336.80399999999997</v>
      </c>
      <c r="R28" s="19">
        <f t="shared" si="24"/>
        <v>299.46600000000001</v>
      </c>
      <c r="S28" s="19">
        <f t="shared" si="24"/>
        <v>285.75</v>
      </c>
      <c r="T28" s="19">
        <f t="shared" si="24"/>
        <v>396.24</v>
      </c>
      <c r="U28" s="19">
        <f t="shared" si="24"/>
        <v>338.58199999999999</v>
      </c>
      <c r="V28" s="19">
        <f t="shared" si="24"/>
        <v>285.75</v>
      </c>
      <c r="W28" s="19">
        <f t="shared" si="24"/>
        <v>333.50200000000001</v>
      </c>
      <c r="X28" s="19">
        <f t="shared" si="24"/>
        <v>326.13600000000002</v>
      </c>
      <c r="Y28" s="19">
        <f t="shared" si="24"/>
        <v>506.73</v>
      </c>
      <c r="Z28" s="19">
        <f t="shared" si="24"/>
        <v>360.93399999999997</v>
      </c>
      <c r="AA28" s="19">
        <f t="shared" si="24"/>
        <v>395.22399999999999</v>
      </c>
      <c r="AB28" s="19">
        <f t="shared" si="24"/>
        <v>491.23599999999999</v>
      </c>
      <c r="AC28" s="19">
        <f t="shared" si="24"/>
        <v>408.93999999999994</v>
      </c>
      <c r="AD28" s="19">
        <f t="shared" si="24"/>
        <v>323.08800000000002</v>
      </c>
      <c r="AE28" s="19">
        <f t="shared" si="24"/>
        <v>192.53199999999998</v>
      </c>
      <c r="AF28" s="19">
        <f t="shared" si="24"/>
        <v>268.73199999999997</v>
      </c>
      <c r="AG28" s="19">
        <f t="shared" si="24"/>
        <v>308.10199999999998</v>
      </c>
      <c r="AH28" s="19">
        <f t="shared" si="24"/>
        <v>577.08799999999985</v>
      </c>
      <c r="AI28" s="19">
        <f t="shared" si="24"/>
        <v>298.45000000000005</v>
      </c>
      <c r="AJ28" s="19">
        <f t="shared" si="24"/>
        <v>257.04799999999994</v>
      </c>
      <c r="AK28" s="19">
        <f t="shared" si="24"/>
        <v>239.77600000000001</v>
      </c>
      <c r="AL28" s="19">
        <f t="shared" si="24"/>
        <v>438.65800000000002</v>
      </c>
      <c r="AM28" s="19">
        <f t="shared" si="24"/>
        <v>203.45399999999998</v>
      </c>
      <c r="AN28" s="19">
        <f t="shared" si="24"/>
        <v>378.71400000000006</v>
      </c>
      <c r="AO28" s="19">
        <f t="shared" si="24"/>
        <v>193.04</v>
      </c>
      <c r="AP28" s="19">
        <f t="shared" si="24"/>
        <v>347.21800000000002</v>
      </c>
      <c r="AQ28" s="19">
        <f t="shared" si="24"/>
        <v>316</v>
      </c>
      <c r="AR28" s="19">
        <f t="shared" si="24"/>
        <v>321</v>
      </c>
      <c r="AS28" s="19">
        <f t="shared" si="24"/>
        <v>149</v>
      </c>
      <c r="AT28" s="19">
        <f t="shared" si="24"/>
        <v>267</v>
      </c>
      <c r="AU28" s="19">
        <f t="shared" si="24"/>
        <v>421</v>
      </c>
      <c r="AV28" s="19">
        <f t="shared" si="24"/>
        <v>303</v>
      </c>
      <c r="AW28" s="19">
        <f t="shared" si="24"/>
        <v>336</v>
      </c>
      <c r="AX28" s="19">
        <f t="shared" si="24"/>
        <v>231</v>
      </c>
      <c r="AY28" s="19">
        <f t="shared" si="24"/>
        <v>352</v>
      </c>
      <c r="AZ28" s="19">
        <f t="shared" si="24"/>
        <v>464</v>
      </c>
      <c r="BA28" s="19">
        <f t="shared" si="24"/>
        <v>290</v>
      </c>
      <c r="BB28" s="19">
        <f t="shared" si="24"/>
        <v>254</v>
      </c>
      <c r="BC28" s="19">
        <f t="shared" si="24"/>
        <v>236</v>
      </c>
      <c r="BD28" s="19">
        <f t="shared" si="24"/>
        <v>280</v>
      </c>
      <c r="BE28" s="19">
        <f t="shared" si="24"/>
        <v>378</v>
      </c>
      <c r="BF28" s="19">
        <f t="shared" si="24"/>
        <v>426.00000000000006</v>
      </c>
      <c r="BG28" s="19">
        <f t="shared" si="24"/>
        <v>320.70000000000005</v>
      </c>
      <c r="BH28" s="19">
        <f t="shared" si="24"/>
        <v>206.70000000000002</v>
      </c>
      <c r="BI28" s="19">
        <f t="shared" si="24"/>
        <v>333.59999999999997</v>
      </c>
      <c r="BJ28" s="19">
        <f t="shared" si="24"/>
        <v>182.10000000000002</v>
      </c>
      <c r="BK28" s="19">
        <f t="shared" si="24"/>
        <v>276.2</v>
      </c>
      <c r="BL28" s="19">
        <f t="shared" si="24"/>
        <v>246.6</v>
      </c>
      <c r="BM28" s="19">
        <f t="shared" si="24"/>
        <v>487.3</v>
      </c>
      <c r="BN28" s="19">
        <f t="shared" si="24"/>
        <v>281</v>
      </c>
      <c r="BO28" s="19">
        <f t="shared" ref="BO28:CJ28" si="25">SUM(BO7:BO12)</f>
        <v>595.30000000000007</v>
      </c>
      <c r="BP28" s="19">
        <f t="shared" si="25"/>
        <v>268.10000000000002</v>
      </c>
      <c r="BQ28" s="19">
        <f t="shared" si="25"/>
        <v>295.3</v>
      </c>
      <c r="BR28" s="19">
        <f t="shared" si="25"/>
        <v>259.3</v>
      </c>
      <c r="BS28" s="19">
        <f t="shared" si="25"/>
        <v>229.2</v>
      </c>
      <c r="BT28" s="19">
        <f t="shared" si="25"/>
        <v>338.99999999999994</v>
      </c>
      <c r="BU28" s="19">
        <f t="shared" si="25"/>
        <v>141.80000000000001</v>
      </c>
      <c r="BV28" s="19">
        <f t="shared" si="25"/>
        <v>309.40000000000003</v>
      </c>
      <c r="BW28" s="19">
        <f t="shared" si="25"/>
        <v>192</v>
      </c>
      <c r="BX28" s="19">
        <f t="shared" si="25"/>
        <v>328.00000000000006</v>
      </c>
      <c r="BY28" s="19">
        <f t="shared" si="25"/>
        <v>286.60000000000002</v>
      </c>
      <c r="BZ28" s="19">
        <f t="shared" si="25"/>
        <v>292.8</v>
      </c>
      <c r="CA28" s="19">
        <f t="shared" si="25"/>
        <v>244.79999999999998</v>
      </c>
      <c r="CB28" s="19">
        <f t="shared" si="25"/>
        <v>238.79999999999998</v>
      </c>
      <c r="CC28" s="19">
        <f t="shared" si="25"/>
        <v>259.39999999999998</v>
      </c>
      <c r="CD28" s="19">
        <f t="shared" si="25"/>
        <v>409</v>
      </c>
      <c r="CE28" s="19">
        <f t="shared" si="25"/>
        <v>331.8</v>
      </c>
      <c r="CF28" s="19">
        <f t="shared" si="25"/>
        <v>266</v>
      </c>
      <c r="CG28" s="19">
        <f t="shared" si="25"/>
        <v>411.1</v>
      </c>
      <c r="CH28" s="19">
        <f t="shared" si="25"/>
        <v>387.90000000000003</v>
      </c>
      <c r="CI28" s="19">
        <f t="shared" si="25"/>
        <v>216</v>
      </c>
      <c r="CJ28" s="19">
        <f t="shared" si="25"/>
        <v>325.60000000000002</v>
      </c>
      <c r="CK28" s="33"/>
      <c r="CL28" s="30" t="s">
        <v>96</v>
      </c>
      <c r="CM28" s="4">
        <f t="shared" si="17"/>
        <v>311.58393103448265</v>
      </c>
      <c r="CN28" s="3"/>
      <c r="CO28" s="5"/>
      <c r="CP28" s="37"/>
      <c r="CQ28" s="6"/>
      <c r="CS28" s="8">
        <v>1973</v>
      </c>
      <c r="CT28" s="19">
        <v>276</v>
      </c>
      <c r="CV28" s="8">
        <v>1946</v>
      </c>
      <c r="CW28" s="19">
        <v>571.5</v>
      </c>
      <c r="CY28" s="8">
        <v>1988</v>
      </c>
      <c r="CZ28" s="19">
        <v>552.20000000000005</v>
      </c>
      <c r="DB28" s="8">
        <v>2007</v>
      </c>
      <c r="DC28" s="19">
        <v>322.8</v>
      </c>
      <c r="DD28" s="8">
        <v>24</v>
      </c>
      <c r="DE28" s="8">
        <v>1993</v>
      </c>
      <c r="DF28" s="19">
        <v>27.4</v>
      </c>
      <c r="DH28" s="8">
        <v>1991</v>
      </c>
      <c r="DI28" s="19">
        <v>22.9</v>
      </c>
      <c r="DJ28" s="19"/>
      <c r="DK28" s="37">
        <v>2003</v>
      </c>
      <c r="DL28" s="19">
        <v>22.4</v>
      </c>
      <c r="DN28" s="8">
        <v>1943</v>
      </c>
      <c r="DO28" s="19">
        <v>66.548000000000002</v>
      </c>
      <c r="DQ28" s="8">
        <v>1932</v>
      </c>
      <c r="DR28" s="19">
        <v>115.31599999999999</v>
      </c>
      <c r="DT28" s="8">
        <v>1938</v>
      </c>
      <c r="DU28" s="19">
        <v>870.20399999999995</v>
      </c>
    </row>
    <row r="29" spans="1:125" ht="12.95" customHeight="1">
      <c r="A29" s="33" t="s">
        <v>97</v>
      </c>
      <c r="B29" s="19">
        <f>SUM(B7:B13)</f>
        <v>259.58800000000002</v>
      </c>
      <c r="C29" s="19">
        <f t="shared" ref="C29:BN29" si="26">SUM(C7:C13)</f>
        <v>325.12</v>
      </c>
      <c r="D29" s="19">
        <f t="shared" si="26"/>
        <v>338.83600000000001</v>
      </c>
      <c r="E29" s="19">
        <f t="shared" si="26"/>
        <v>313.69000000000005</v>
      </c>
      <c r="F29" s="19">
        <f t="shared" si="26"/>
        <v>350.52</v>
      </c>
      <c r="G29" s="19">
        <f t="shared" si="26"/>
        <v>306.83200000000005</v>
      </c>
      <c r="H29" s="19">
        <f t="shared" si="26"/>
        <v>419.35399999999998</v>
      </c>
      <c r="I29" s="19">
        <f t="shared" si="26"/>
        <v>375.41199999999998</v>
      </c>
      <c r="J29" s="19">
        <f t="shared" si="26"/>
        <v>414.78199999999998</v>
      </c>
      <c r="K29" s="19">
        <f t="shared" si="26"/>
        <v>245.36400000000003</v>
      </c>
      <c r="L29" s="19">
        <f t="shared" si="26"/>
        <v>333.24799999999999</v>
      </c>
      <c r="M29" s="19">
        <f t="shared" si="26"/>
        <v>397.00200000000001</v>
      </c>
      <c r="N29" s="19">
        <f t="shared" si="26"/>
        <v>446.27800000000002</v>
      </c>
      <c r="O29" s="19">
        <f t="shared" si="26"/>
        <v>339.85199999999998</v>
      </c>
      <c r="P29" s="19">
        <f t="shared" si="26"/>
        <v>287.02</v>
      </c>
      <c r="Q29" s="19">
        <f t="shared" si="26"/>
        <v>368.80799999999999</v>
      </c>
      <c r="R29" s="19">
        <f t="shared" si="26"/>
        <v>337.56600000000003</v>
      </c>
      <c r="S29" s="19">
        <f t="shared" si="26"/>
        <v>321.81799999999998</v>
      </c>
      <c r="T29" s="19">
        <f t="shared" si="26"/>
        <v>562.10199999999998</v>
      </c>
      <c r="U29" s="19">
        <f t="shared" si="26"/>
        <v>393.7</v>
      </c>
      <c r="V29" s="19">
        <f t="shared" si="26"/>
        <v>328.93</v>
      </c>
      <c r="W29" s="19">
        <f t="shared" si="26"/>
        <v>401.06600000000003</v>
      </c>
      <c r="X29" s="19">
        <f t="shared" si="26"/>
        <v>366.77600000000001</v>
      </c>
      <c r="Y29" s="19">
        <f t="shared" si="26"/>
        <v>562.86400000000003</v>
      </c>
      <c r="Z29" s="19">
        <f t="shared" si="26"/>
        <v>461.26399999999995</v>
      </c>
      <c r="AA29" s="19">
        <f t="shared" si="26"/>
        <v>452.12</v>
      </c>
      <c r="AB29" s="19">
        <f t="shared" si="26"/>
        <v>542.03599999999994</v>
      </c>
      <c r="AC29" s="19">
        <f t="shared" si="26"/>
        <v>460.75599999999997</v>
      </c>
      <c r="AD29" s="19">
        <f t="shared" si="26"/>
        <v>374.39600000000002</v>
      </c>
      <c r="AE29" s="19">
        <f t="shared" si="26"/>
        <v>298.19599999999997</v>
      </c>
      <c r="AF29" s="19">
        <f t="shared" si="26"/>
        <v>352.298</v>
      </c>
      <c r="AG29" s="19">
        <f t="shared" si="26"/>
        <v>393.95399999999995</v>
      </c>
      <c r="AH29" s="19">
        <f t="shared" si="26"/>
        <v>624.8399999999998</v>
      </c>
      <c r="AI29" s="19">
        <f t="shared" si="26"/>
        <v>389.12800000000004</v>
      </c>
      <c r="AJ29" s="19">
        <f t="shared" si="26"/>
        <v>348.99599999999992</v>
      </c>
      <c r="AK29" s="19">
        <f t="shared" si="26"/>
        <v>316.48400000000004</v>
      </c>
      <c r="AL29" s="19">
        <f t="shared" si="26"/>
        <v>501.904</v>
      </c>
      <c r="AM29" s="19">
        <f t="shared" si="26"/>
        <v>225.55199999999996</v>
      </c>
      <c r="AN29" s="19">
        <f t="shared" si="26"/>
        <v>450.85</v>
      </c>
      <c r="AO29" s="19">
        <f t="shared" si="26"/>
        <v>205.48599999999999</v>
      </c>
      <c r="AP29" s="19">
        <f t="shared" si="26"/>
        <v>434.34000000000003</v>
      </c>
      <c r="AQ29" s="19">
        <f t="shared" si="26"/>
        <v>344</v>
      </c>
      <c r="AR29" s="19">
        <f t="shared" si="26"/>
        <v>374</v>
      </c>
      <c r="AS29" s="19">
        <f t="shared" si="26"/>
        <v>178</v>
      </c>
      <c r="AT29" s="19">
        <f t="shared" si="26"/>
        <v>377</v>
      </c>
      <c r="AU29" s="19">
        <f t="shared" si="26"/>
        <v>457</v>
      </c>
      <c r="AV29" s="19">
        <f t="shared" si="26"/>
        <v>381</v>
      </c>
      <c r="AW29" s="19">
        <f t="shared" si="26"/>
        <v>422</v>
      </c>
      <c r="AX29" s="19">
        <f t="shared" si="26"/>
        <v>363</v>
      </c>
      <c r="AY29" s="19">
        <f t="shared" si="26"/>
        <v>421</v>
      </c>
      <c r="AZ29" s="19">
        <f t="shared" si="26"/>
        <v>508</v>
      </c>
      <c r="BA29" s="19">
        <f t="shared" si="26"/>
        <v>371</v>
      </c>
      <c r="BB29" s="19">
        <f t="shared" si="26"/>
        <v>296</v>
      </c>
      <c r="BC29" s="19">
        <f t="shared" si="26"/>
        <v>318</v>
      </c>
      <c r="BD29" s="19">
        <f t="shared" si="26"/>
        <v>387</v>
      </c>
      <c r="BE29" s="19">
        <f t="shared" si="26"/>
        <v>463</v>
      </c>
      <c r="BF29" s="19">
        <f t="shared" si="26"/>
        <v>464.00000000000006</v>
      </c>
      <c r="BG29" s="19">
        <f t="shared" si="26"/>
        <v>356.1</v>
      </c>
      <c r="BH29" s="19">
        <f t="shared" si="26"/>
        <v>312.70000000000005</v>
      </c>
      <c r="BI29" s="19">
        <f t="shared" si="26"/>
        <v>364.2</v>
      </c>
      <c r="BJ29" s="19">
        <f t="shared" si="26"/>
        <v>233.70000000000002</v>
      </c>
      <c r="BK29" s="19">
        <f t="shared" si="26"/>
        <v>325.2</v>
      </c>
      <c r="BL29" s="19">
        <f t="shared" si="26"/>
        <v>340</v>
      </c>
      <c r="BM29" s="19">
        <f t="shared" si="26"/>
        <v>504</v>
      </c>
      <c r="BN29" s="19">
        <f t="shared" si="26"/>
        <v>407.5</v>
      </c>
      <c r="BO29" s="19">
        <f t="shared" ref="BO29:CJ29" si="27">SUM(BO7:BO13)</f>
        <v>670.30000000000007</v>
      </c>
      <c r="BP29" s="19">
        <f t="shared" si="27"/>
        <v>384.3</v>
      </c>
      <c r="BQ29" s="19">
        <f t="shared" si="27"/>
        <v>325.7</v>
      </c>
      <c r="BR29" s="19">
        <f t="shared" si="27"/>
        <v>433.4</v>
      </c>
      <c r="BS29" s="19">
        <f t="shared" si="27"/>
        <v>334.2</v>
      </c>
      <c r="BT29" s="19">
        <f t="shared" si="27"/>
        <v>381.39999999999992</v>
      </c>
      <c r="BU29" s="19">
        <f t="shared" si="27"/>
        <v>165.20000000000002</v>
      </c>
      <c r="BV29" s="19">
        <f t="shared" si="27"/>
        <v>327.8</v>
      </c>
      <c r="BW29" s="19">
        <f t="shared" si="27"/>
        <v>205.8</v>
      </c>
      <c r="BX29" s="19">
        <f t="shared" si="27"/>
        <v>420.20000000000005</v>
      </c>
      <c r="BY29" s="19">
        <f t="shared" si="27"/>
        <v>374.40000000000003</v>
      </c>
      <c r="BZ29" s="19">
        <f t="shared" si="27"/>
        <v>333.6</v>
      </c>
      <c r="CA29" s="19">
        <f t="shared" si="27"/>
        <v>298.39999999999998</v>
      </c>
      <c r="CB29" s="19">
        <f t="shared" si="27"/>
        <v>391.4</v>
      </c>
      <c r="CC29" s="19">
        <f t="shared" si="27"/>
        <v>310.2</v>
      </c>
      <c r="CD29" s="19">
        <f t="shared" si="27"/>
        <v>466.6</v>
      </c>
      <c r="CE29" s="19">
        <f t="shared" si="27"/>
        <v>372.40000000000003</v>
      </c>
      <c r="CF29" s="19">
        <f t="shared" si="27"/>
        <v>339</v>
      </c>
      <c r="CG29" s="19">
        <f t="shared" si="27"/>
        <v>445.90000000000003</v>
      </c>
      <c r="CH29" s="19">
        <f t="shared" si="27"/>
        <v>397.90000000000003</v>
      </c>
      <c r="CI29" s="19">
        <f t="shared" si="27"/>
        <v>251.2</v>
      </c>
      <c r="CJ29" s="19">
        <f t="shared" si="27"/>
        <v>360.40000000000003</v>
      </c>
      <c r="CK29" s="33"/>
      <c r="CL29" s="30" t="s">
        <v>97</v>
      </c>
      <c r="CM29" s="4">
        <f t="shared" si="17"/>
        <v>374.55434482758636</v>
      </c>
      <c r="CN29" s="3"/>
      <c r="CO29" s="5"/>
      <c r="CP29" s="37"/>
      <c r="CQ29" s="6"/>
      <c r="CS29" s="8">
        <v>1960</v>
      </c>
      <c r="CT29" s="19">
        <v>283.464</v>
      </c>
      <c r="CV29" s="8">
        <v>1947</v>
      </c>
      <c r="CW29" s="19">
        <v>575.31000000000006</v>
      </c>
      <c r="CY29" s="8">
        <v>1970</v>
      </c>
      <c r="CZ29" s="19">
        <v>552.45000000000005</v>
      </c>
      <c r="DB29" s="8">
        <v>1982</v>
      </c>
      <c r="DC29" s="19">
        <v>324</v>
      </c>
      <c r="DD29" s="8">
        <v>25</v>
      </c>
      <c r="DE29" s="8">
        <v>1964</v>
      </c>
      <c r="DF29" s="19">
        <v>27.431999999999999</v>
      </c>
      <c r="DH29" s="8">
        <v>1978</v>
      </c>
      <c r="DI29" s="19">
        <v>23</v>
      </c>
      <c r="DJ29" s="19"/>
      <c r="DK29" s="37">
        <v>1970</v>
      </c>
      <c r="DL29" s="19">
        <v>22.606000000000002</v>
      </c>
      <c r="DN29" s="8">
        <v>2005</v>
      </c>
      <c r="DO29" s="19">
        <v>67</v>
      </c>
      <c r="DQ29" s="8">
        <v>1969</v>
      </c>
      <c r="DR29" s="19">
        <v>117.85600000000001</v>
      </c>
      <c r="DT29" s="8">
        <v>1967</v>
      </c>
      <c r="DU29" s="19">
        <v>877.57</v>
      </c>
    </row>
    <row r="30" spans="1:125" ht="12.95" customHeight="1">
      <c r="A30" s="33" t="s">
        <v>98</v>
      </c>
      <c r="B30" s="19">
        <f>SUM(B7:B14)</f>
        <v>324.10400000000004</v>
      </c>
      <c r="C30" s="19">
        <f t="shared" ref="C30:BN30" si="28">SUM(C7:C14)</f>
        <v>351.02800000000002</v>
      </c>
      <c r="D30" s="19">
        <f t="shared" si="28"/>
        <v>378.714</v>
      </c>
      <c r="E30" s="19">
        <f t="shared" si="28"/>
        <v>382.01600000000008</v>
      </c>
      <c r="F30" s="19">
        <f t="shared" si="28"/>
        <v>427.73599999999999</v>
      </c>
      <c r="G30" s="19">
        <f t="shared" si="28"/>
        <v>374.39600000000007</v>
      </c>
      <c r="H30" s="19">
        <f t="shared" si="28"/>
        <v>498.09399999999999</v>
      </c>
      <c r="I30" s="19">
        <f t="shared" si="28"/>
        <v>407.66999999999996</v>
      </c>
      <c r="J30" s="19">
        <f t="shared" si="28"/>
        <v>466.59799999999996</v>
      </c>
      <c r="K30" s="19">
        <f t="shared" si="28"/>
        <v>322.32600000000002</v>
      </c>
      <c r="L30" s="19">
        <f t="shared" si="28"/>
        <v>359.15600000000001</v>
      </c>
      <c r="M30" s="19">
        <f t="shared" si="28"/>
        <v>471.678</v>
      </c>
      <c r="N30" s="19">
        <f t="shared" si="28"/>
        <v>481.07600000000002</v>
      </c>
      <c r="O30" s="19">
        <f t="shared" si="28"/>
        <v>384.048</v>
      </c>
      <c r="P30" s="19">
        <f t="shared" si="28"/>
        <v>371.34799999999996</v>
      </c>
      <c r="Q30" s="19">
        <f t="shared" si="28"/>
        <v>506.73</v>
      </c>
      <c r="R30" s="19">
        <f t="shared" si="28"/>
        <v>377.95200000000006</v>
      </c>
      <c r="S30" s="19">
        <f t="shared" si="28"/>
        <v>386.334</v>
      </c>
      <c r="T30" s="19">
        <f t="shared" si="28"/>
        <v>581.40599999999995</v>
      </c>
      <c r="U30" s="19">
        <f t="shared" si="28"/>
        <v>419.86199999999997</v>
      </c>
      <c r="V30" s="19">
        <f t="shared" si="28"/>
        <v>429.26</v>
      </c>
      <c r="W30" s="19">
        <f t="shared" si="28"/>
        <v>460.75600000000003</v>
      </c>
      <c r="X30" s="19">
        <f t="shared" si="28"/>
        <v>439.166</v>
      </c>
      <c r="Y30" s="19">
        <f t="shared" si="28"/>
        <v>651.25600000000009</v>
      </c>
      <c r="Z30" s="19">
        <f t="shared" si="28"/>
        <v>575.05599999999993</v>
      </c>
      <c r="AA30" s="19">
        <f t="shared" si="28"/>
        <v>518.41399999999999</v>
      </c>
      <c r="AB30" s="19">
        <f t="shared" si="28"/>
        <v>561.84799999999996</v>
      </c>
      <c r="AC30" s="19">
        <f t="shared" si="28"/>
        <v>497.07799999999997</v>
      </c>
      <c r="AD30" s="19">
        <f t="shared" si="28"/>
        <v>407.16200000000003</v>
      </c>
      <c r="AE30" s="19">
        <f t="shared" si="28"/>
        <v>334.51799999999997</v>
      </c>
      <c r="AF30" s="19">
        <f t="shared" si="28"/>
        <v>389.63600000000002</v>
      </c>
      <c r="AG30" s="19">
        <f t="shared" si="28"/>
        <v>413.76599999999996</v>
      </c>
      <c r="AH30" s="19">
        <f t="shared" si="28"/>
        <v>678.43399999999986</v>
      </c>
      <c r="AI30" s="19">
        <f t="shared" si="28"/>
        <v>539.24200000000008</v>
      </c>
      <c r="AJ30" s="19">
        <f t="shared" si="28"/>
        <v>378.71399999999994</v>
      </c>
      <c r="AK30" s="19">
        <f t="shared" si="28"/>
        <v>424.43400000000003</v>
      </c>
      <c r="AL30" s="19">
        <f t="shared" si="28"/>
        <v>522.22400000000005</v>
      </c>
      <c r="AM30" s="19">
        <f t="shared" si="28"/>
        <v>382.27</v>
      </c>
      <c r="AN30" s="19">
        <f t="shared" si="28"/>
        <v>494.53800000000001</v>
      </c>
      <c r="AO30" s="19">
        <f t="shared" si="28"/>
        <v>210.05799999999999</v>
      </c>
      <c r="AP30" s="19">
        <f t="shared" si="28"/>
        <v>500.12600000000003</v>
      </c>
      <c r="AQ30" s="19">
        <f t="shared" si="28"/>
        <v>475</v>
      </c>
      <c r="AR30" s="19">
        <f t="shared" si="28"/>
        <v>424</v>
      </c>
      <c r="AS30" s="19">
        <f t="shared" si="28"/>
        <v>278</v>
      </c>
      <c r="AT30" s="19">
        <f t="shared" si="28"/>
        <v>425</v>
      </c>
      <c r="AU30" s="19">
        <f t="shared" si="28"/>
        <v>583</v>
      </c>
      <c r="AV30" s="19">
        <f t="shared" si="28"/>
        <v>470</v>
      </c>
      <c r="AW30" s="19">
        <f t="shared" si="28"/>
        <v>478</v>
      </c>
      <c r="AX30" s="19">
        <f t="shared" si="28"/>
        <v>443</v>
      </c>
      <c r="AY30" s="19">
        <f t="shared" si="28"/>
        <v>515</v>
      </c>
      <c r="AZ30" s="19">
        <f t="shared" si="28"/>
        <v>572</v>
      </c>
      <c r="BA30" s="19">
        <f t="shared" si="28"/>
        <v>442</v>
      </c>
      <c r="BB30" s="19">
        <f t="shared" si="28"/>
        <v>310</v>
      </c>
      <c r="BC30" s="19">
        <f t="shared" si="28"/>
        <v>376</v>
      </c>
      <c r="BD30" s="19">
        <f t="shared" si="28"/>
        <v>429</v>
      </c>
      <c r="BE30" s="19">
        <f t="shared" si="28"/>
        <v>503</v>
      </c>
      <c r="BF30" s="19">
        <f t="shared" si="28"/>
        <v>578.1</v>
      </c>
      <c r="BG30" s="19">
        <f t="shared" si="28"/>
        <v>403.8</v>
      </c>
      <c r="BH30" s="19">
        <f t="shared" si="28"/>
        <v>343.30000000000007</v>
      </c>
      <c r="BI30" s="19">
        <f t="shared" si="28"/>
        <v>425.4</v>
      </c>
      <c r="BJ30" s="19">
        <f t="shared" si="28"/>
        <v>405.3</v>
      </c>
      <c r="BK30" s="19">
        <f t="shared" si="28"/>
        <v>398.5</v>
      </c>
      <c r="BL30" s="19">
        <f t="shared" si="28"/>
        <v>449.6</v>
      </c>
      <c r="BM30" s="19">
        <f t="shared" si="28"/>
        <v>520</v>
      </c>
      <c r="BN30" s="19">
        <f t="shared" si="28"/>
        <v>477.5</v>
      </c>
      <c r="BO30" s="19">
        <f t="shared" ref="BO30:CJ30" si="29">SUM(BO7:BO14)</f>
        <v>734.80000000000007</v>
      </c>
      <c r="BP30" s="19">
        <f t="shared" si="29"/>
        <v>447.7</v>
      </c>
      <c r="BQ30" s="19">
        <f t="shared" si="29"/>
        <v>361.3</v>
      </c>
      <c r="BR30" s="19">
        <f t="shared" si="29"/>
        <v>482.5</v>
      </c>
      <c r="BS30" s="19">
        <f t="shared" si="29"/>
        <v>374.2</v>
      </c>
      <c r="BT30" s="19">
        <f t="shared" si="29"/>
        <v>453.59999999999991</v>
      </c>
      <c r="BU30" s="19">
        <f t="shared" si="29"/>
        <v>217.20000000000002</v>
      </c>
      <c r="BV30" s="19">
        <f t="shared" si="29"/>
        <v>352.6</v>
      </c>
      <c r="BW30" s="19">
        <f t="shared" si="29"/>
        <v>232</v>
      </c>
      <c r="BX30" s="19">
        <f t="shared" si="29"/>
        <v>464.6</v>
      </c>
      <c r="BY30" s="19">
        <f t="shared" si="29"/>
        <v>389.20000000000005</v>
      </c>
      <c r="BZ30" s="19">
        <f t="shared" si="29"/>
        <v>396</v>
      </c>
      <c r="CA30" s="19">
        <f t="shared" si="29"/>
        <v>341</v>
      </c>
      <c r="CB30" s="19">
        <f t="shared" si="29"/>
        <v>522.79999999999995</v>
      </c>
      <c r="CC30" s="19">
        <f t="shared" si="29"/>
        <v>392.4</v>
      </c>
      <c r="CD30" s="19">
        <f t="shared" si="29"/>
        <v>549.80000000000007</v>
      </c>
      <c r="CE30" s="19">
        <f t="shared" si="29"/>
        <v>425.00000000000006</v>
      </c>
      <c r="CF30" s="19">
        <f t="shared" si="29"/>
        <v>462.2</v>
      </c>
      <c r="CG30" s="19">
        <f t="shared" si="29"/>
        <v>511.30000000000007</v>
      </c>
      <c r="CH30" s="19">
        <f t="shared" si="29"/>
        <v>407.50000000000006</v>
      </c>
      <c r="CI30" s="19">
        <f t="shared" si="29"/>
        <v>301</v>
      </c>
      <c r="CJ30" s="19">
        <f t="shared" si="29"/>
        <v>399.6</v>
      </c>
      <c r="CK30" s="33"/>
      <c r="CL30" s="30" t="s">
        <v>98</v>
      </c>
      <c r="CM30" s="4">
        <f t="shared" si="17"/>
        <v>437.04629885057471</v>
      </c>
      <c r="CN30" s="3"/>
      <c r="CO30" s="5"/>
      <c r="CP30" s="37"/>
      <c r="CQ30" s="6"/>
      <c r="CS30" s="8">
        <v>2013</v>
      </c>
      <c r="CT30" s="19">
        <v>289</v>
      </c>
      <c r="CV30" s="8">
        <v>2012</v>
      </c>
      <c r="CW30" s="19">
        <v>579.99999999999989</v>
      </c>
      <c r="CY30" s="8">
        <v>1992</v>
      </c>
      <c r="CZ30" s="19">
        <v>554.10000000000014</v>
      </c>
      <c r="DB30" s="8">
        <v>1969</v>
      </c>
      <c r="DC30" s="19">
        <v>326.89800000000002</v>
      </c>
      <c r="DD30" s="8">
        <v>26</v>
      </c>
      <c r="DE30" s="8">
        <v>1939</v>
      </c>
      <c r="DF30" s="19">
        <v>29.718</v>
      </c>
      <c r="DH30" s="8">
        <v>1963</v>
      </c>
      <c r="DI30" s="19">
        <v>25.654</v>
      </c>
      <c r="DJ30" s="19"/>
      <c r="DK30" s="37">
        <v>1980</v>
      </c>
      <c r="DL30" s="19">
        <v>23</v>
      </c>
      <c r="DN30" s="8">
        <v>1955</v>
      </c>
      <c r="DO30" s="19">
        <v>71.12</v>
      </c>
      <c r="DQ30" s="8">
        <v>1973</v>
      </c>
      <c r="DR30" s="19">
        <v>119</v>
      </c>
      <c r="DT30" s="8">
        <v>1965</v>
      </c>
      <c r="DU30" s="19">
        <v>892.55600000000004</v>
      </c>
    </row>
    <row r="31" spans="1:125" ht="12.95" customHeight="1">
      <c r="A31" s="8" t="s">
        <v>56</v>
      </c>
      <c r="B31" s="19">
        <f t="shared" ref="B31:AG31" si="30">SUM(B7:B15)</f>
        <v>335.78800000000007</v>
      </c>
      <c r="C31" s="19">
        <f t="shared" si="30"/>
        <v>404.62200000000001</v>
      </c>
      <c r="D31" s="19">
        <f t="shared" si="30"/>
        <v>393.95400000000001</v>
      </c>
      <c r="E31" s="19">
        <f t="shared" si="30"/>
        <v>403.86000000000007</v>
      </c>
      <c r="F31" s="19">
        <f t="shared" si="30"/>
        <v>476.75799999999998</v>
      </c>
      <c r="G31" s="19">
        <f t="shared" si="30"/>
        <v>470.40800000000007</v>
      </c>
      <c r="H31" s="19">
        <f t="shared" si="30"/>
        <v>547.37</v>
      </c>
      <c r="I31" s="19">
        <f t="shared" si="30"/>
        <v>433.83199999999994</v>
      </c>
      <c r="J31" s="19">
        <f t="shared" si="30"/>
        <v>518.41399999999999</v>
      </c>
      <c r="K31" s="19">
        <f t="shared" si="30"/>
        <v>359.41</v>
      </c>
      <c r="L31" s="19">
        <f t="shared" si="30"/>
        <v>444.5</v>
      </c>
      <c r="M31" s="19">
        <f t="shared" si="30"/>
        <v>553.46600000000001</v>
      </c>
      <c r="N31" s="19">
        <f t="shared" si="30"/>
        <v>529.33600000000001</v>
      </c>
      <c r="O31" s="19">
        <f t="shared" si="30"/>
        <v>575.56399999999996</v>
      </c>
      <c r="P31" s="19">
        <f t="shared" si="30"/>
        <v>403.85999999999996</v>
      </c>
      <c r="Q31" s="19">
        <f t="shared" si="30"/>
        <v>540.51200000000006</v>
      </c>
      <c r="R31" s="19">
        <f t="shared" si="30"/>
        <v>424.94200000000006</v>
      </c>
      <c r="S31" s="19">
        <f t="shared" si="30"/>
        <v>468.88400000000001</v>
      </c>
      <c r="T31" s="19">
        <f t="shared" si="30"/>
        <v>633.22199999999998</v>
      </c>
      <c r="U31" s="19">
        <f t="shared" si="30"/>
        <v>439.41999999999996</v>
      </c>
      <c r="V31" s="19">
        <f t="shared" si="30"/>
        <v>443.99199999999996</v>
      </c>
      <c r="W31" s="19">
        <f t="shared" si="30"/>
        <v>463.80400000000003</v>
      </c>
      <c r="X31" s="19">
        <f t="shared" si="30"/>
        <v>459.99399999999997</v>
      </c>
      <c r="Y31" s="19">
        <f t="shared" si="30"/>
        <v>706.12000000000012</v>
      </c>
      <c r="Z31" s="19">
        <f t="shared" si="30"/>
        <v>609.85399999999993</v>
      </c>
      <c r="AA31" s="19">
        <f t="shared" si="30"/>
        <v>550.92599999999993</v>
      </c>
      <c r="AB31" s="19">
        <f t="shared" si="30"/>
        <v>613.15599999999995</v>
      </c>
      <c r="AC31" s="19">
        <f t="shared" si="30"/>
        <v>552.70399999999995</v>
      </c>
      <c r="AD31" s="19">
        <f t="shared" si="30"/>
        <v>428.24400000000003</v>
      </c>
      <c r="AE31" s="19">
        <f t="shared" si="30"/>
        <v>403.35199999999998</v>
      </c>
      <c r="AF31" s="19">
        <f t="shared" si="30"/>
        <v>473.71000000000004</v>
      </c>
      <c r="AG31" s="19">
        <f t="shared" si="30"/>
        <v>481.58399999999995</v>
      </c>
      <c r="AH31" s="19">
        <f t="shared" ref="AH31:BM31" si="31">SUM(AH7:AH15)</f>
        <v>707.64399999999989</v>
      </c>
      <c r="AI31" s="19">
        <f t="shared" si="31"/>
        <v>590.55000000000007</v>
      </c>
      <c r="AJ31" s="19">
        <f t="shared" si="31"/>
        <v>426.97399999999993</v>
      </c>
      <c r="AK31" s="19">
        <f t="shared" si="31"/>
        <v>429.00600000000003</v>
      </c>
      <c r="AL31" s="19">
        <f t="shared" si="31"/>
        <v>587.24800000000005</v>
      </c>
      <c r="AM31" s="19">
        <f t="shared" si="31"/>
        <v>446.53199999999998</v>
      </c>
      <c r="AN31" s="19">
        <f t="shared" si="31"/>
        <v>540.76599999999996</v>
      </c>
      <c r="AO31" s="19">
        <f t="shared" si="31"/>
        <v>280.416</v>
      </c>
      <c r="AP31" s="19">
        <f t="shared" si="31"/>
        <v>635</v>
      </c>
      <c r="AQ31" s="19">
        <f t="shared" si="31"/>
        <v>499</v>
      </c>
      <c r="AR31" s="19">
        <f t="shared" si="31"/>
        <v>439</v>
      </c>
      <c r="AS31" s="19">
        <f t="shared" si="31"/>
        <v>306</v>
      </c>
      <c r="AT31" s="19">
        <f t="shared" si="31"/>
        <v>534</v>
      </c>
      <c r="AU31" s="19">
        <f t="shared" si="31"/>
        <v>597</v>
      </c>
      <c r="AV31" s="19">
        <f t="shared" si="31"/>
        <v>509</v>
      </c>
      <c r="AW31" s="19">
        <f t="shared" si="31"/>
        <v>520</v>
      </c>
      <c r="AX31" s="19">
        <f t="shared" si="31"/>
        <v>508</v>
      </c>
      <c r="AY31" s="19">
        <f t="shared" si="31"/>
        <v>535</v>
      </c>
      <c r="AZ31" s="19">
        <f t="shared" si="31"/>
        <v>626</v>
      </c>
      <c r="BA31" s="19">
        <f t="shared" si="31"/>
        <v>466</v>
      </c>
      <c r="BB31" s="19">
        <f t="shared" si="31"/>
        <v>370</v>
      </c>
      <c r="BC31" s="19">
        <f t="shared" si="31"/>
        <v>475</v>
      </c>
      <c r="BD31" s="19">
        <f t="shared" si="31"/>
        <v>453</v>
      </c>
      <c r="BE31" s="19">
        <f t="shared" si="31"/>
        <v>571</v>
      </c>
      <c r="BF31" s="19">
        <f t="shared" si="31"/>
        <v>632.4</v>
      </c>
      <c r="BG31" s="19">
        <f t="shared" si="31"/>
        <v>436.6</v>
      </c>
      <c r="BH31" s="19">
        <f t="shared" si="31"/>
        <v>365.10000000000008</v>
      </c>
      <c r="BI31" s="19">
        <f t="shared" si="31"/>
        <v>491.59999999999997</v>
      </c>
      <c r="BJ31" s="19">
        <f t="shared" si="31"/>
        <v>435.8</v>
      </c>
      <c r="BK31" s="19">
        <f t="shared" si="31"/>
        <v>483.3</v>
      </c>
      <c r="BL31" s="19">
        <f t="shared" si="31"/>
        <v>510.1</v>
      </c>
      <c r="BM31" s="19">
        <f t="shared" si="31"/>
        <v>576.79999999999995</v>
      </c>
      <c r="BN31" s="19">
        <f t="shared" ref="BN31:CJ31" si="32">SUM(BN7:BN15)</f>
        <v>603.20000000000005</v>
      </c>
      <c r="BO31" s="19">
        <f t="shared" si="32"/>
        <v>837.90000000000009</v>
      </c>
      <c r="BP31" s="19">
        <f t="shared" si="32"/>
        <v>501.3</v>
      </c>
      <c r="BQ31" s="19">
        <f t="shared" si="32"/>
        <v>411.40000000000003</v>
      </c>
      <c r="BR31" s="19">
        <f t="shared" si="32"/>
        <v>530.6</v>
      </c>
      <c r="BS31" s="19">
        <f t="shared" si="32"/>
        <v>400.09999999999997</v>
      </c>
      <c r="BT31" s="19">
        <f t="shared" si="32"/>
        <v>494.99999999999989</v>
      </c>
      <c r="BU31" s="19">
        <f t="shared" si="32"/>
        <v>229.8</v>
      </c>
      <c r="BV31" s="19">
        <f t="shared" si="32"/>
        <v>405.6</v>
      </c>
      <c r="BW31" s="19">
        <f t="shared" si="32"/>
        <v>327.39999999999998</v>
      </c>
      <c r="BX31" s="19">
        <f t="shared" si="32"/>
        <v>548</v>
      </c>
      <c r="BY31" s="19">
        <f t="shared" si="32"/>
        <v>408.40000000000003</v>
      </c>
      <c r="BZ31" s="19">
        <f t="shared" si="32"/>
        <v>403</v>
      </c>
      <c r="CA31" s="19">
        <f t="shared" si="32"/>
        <v>376.4</v>
      </c>
      <c r="CB31" s="19">
        <f t="shared" si="32"/>
        <v>598.59999999999991</v>
      </c>
      <c r="CC31" s="19">
        <f t="shared" si="32"/>
        <v>442.59999999999997</v>
      </c>
      <c r="CD31" s="19">
        <f t="shared" si="32"/>
        <v>642.80000000000007</v>
      </c>
      <c r="CE31" s="19">
        <f t="shared" si="32"/>
        <v>458.80000000000007</v>
      </c>
      <c r="CF31" s="19">
        <f t="shared" si="32"/>
        <v>494.59999999999997</v>
      </c>
      <c r="CG31" s="19">
        <f t="shared" si="32"/>
        <v>578.50000000000011</v>
      </c>
      <c r="CH31" s="19">
        <f t="shared" si="32"/>
        <v>448.50000000000006</v>
      </c>
      <c r="CI31" s="19">
        <f t="shared" si="32"/>
        <v>355.4</v>
      </c>
      <c r="CJ31" s="19">
        <f t="shared" si="32"/>
        <v>426</v>
      </c>
      <c r="CK31" s="19"/>
      <c r="CL31" s="29" t="s">
        <v>56</v>
      </c>
      <c r="CM31" s="4">
        <f t="shared" si="17"/>
        <v>487.96894252873574</v>
      </c>
      <c r="CN31" s="3"/>
      <c r="CO31" s="5"/>
      <c r="CP31" s="37"/>
      <c r="CQ31" s="6"/>
      <c r="CS31" s="8">
        <v>1947</v>
      </c>
      <c r="CT31" s="19">
        <v>289.56000000000006</v>
      </c>
      <c r="CV31" s="8">
        <v>1964</v>
      </c>
      <c r="CW31" s="19">
        <v>580.64399999999989</v>
      </c>
      <c r="CY31" s="8">
        <v>1947</v>
      </c>
      <c r="CZ31" s="19">
        <v>557.78399999999999</v>
      </c>
      <c r="DB31" s="8">
        <v>1974</v>
      </c>
      <c r="DC31" s="19">
        <v>334</v>
      </c>
      <c r="DD31" s="8">
        <v>27</v>
      </c>
      <c r="DE31" s="8">
        <v>1958</v>
      </c>
      <c r="DF31" s="19">
        <v>30.734000000000002</v>
      </c>
      <c r="DH31" s="8">
        <v>2010</v>
      </c>
      <c r="DI31" s="19">
        <v>27</v>
      </c>
      <c r="DJ31" s="19"/>
      <c r="DK31" s="37">
        <v>1988</v>
      </c>
      <c r="DL31" s="19">
        <v>23.3</v>
      </c>
      <c r="DN31" s="8">
        <v>1930</v>
      </c>
      <c r="DO31" s="19">
        <v>72.897999999999996</v>
      </c>
      <c r="DQ31" s="8">
        <v>2003</v>
      </c>
      <c r="DR31" s="19">
        <v>119</v>
      </c>
      <c r="DT31" s="8">
        <v>1958</v>
      </c>
      <c r="DU31" s="19">
        <v>894.08</v>
      </c>
    </row>
    <row r="32" spans="1:125" ht="12.95" customHeight="1">
      <c r="A32" s="19" t="s">
        <v>57</v>
      </c>
      <c r="B32" s="19">
        <f t="shared" ref="B32:AG32" si="33">SUM(B7:B16)</f>
        <v>352.29800000000006</v>
      </c>
      <c r="C32" s="19">
        <f t="shared" si="33"/>
        <v>422.65600000000001</v>
      </c>
      <c r="D32" s="19">
        <f t="shared" si="33"/>
        <v>466.85199999999998</v>
      </c>
      <c r="E32" s="19">
        <f t="shared" si="33"/>
        <v>411.22600000000006</v>
      </c>
      <c r="F32" s="19">
        <f t="shared" si="33"/>
        <v>574.80200000000002</v>
      </c>
      <c r="G32" s="19">
        <f t="shared" si="33"/>
        <v>551.43400000000008</v>
      </c>
      <c r="H32" s="19">
        <f t="shared" si="33"/>
        <v>596.13800000000003</v>
      </c>
      <c r="I32" s="19">
        <f t="shared" si="33"/>
        <v>437.89599999999996</v>
      </c>
      <c r="J32" s="19">
        <f t="shared" si="33"/>
        <v>528.31999999999994</v>
      </c>
      <c r="K32" s="19">
        <f t="shared" si="33"/>
        <v>389.12800000000004</v>
      </c>
      <c r="L32" s="19">
        <f t="shared" si="33"/>
        <v>503.68200000000002</v>
      </c>
      <c r="M32" s="19">
        <f t="shared" si="33"/>
        <v>663.702</v>
      </c>
      <c r="N32" s="19">
        <f t="shared" si="33"/>
        <v>578.35800000000006</v>
      </c>
      <c r="O32" s="19">
        <f t="shared" si="33"/>
        <v>619.50599999999997</v>
      </c>
      <c r="P32" s="19">
        <f t="shared" si="33"/>
        <v>506.47599999999994</v>
      </c>
      <c r="Q32" s="19">
        <f t="shared" si="33"/>
        <v>605.28200000000004</v>
      </c>
      <c r="R32" s="19">
        <f t="shared" si="33"/>
        <v>515.3660000000001</v>
      </c>
      <c r="S32" s="19">
        <f t="shared" si="33"/>
        <v>532.38400000000001</v>
      </c>
      <c r="T32" s="19">
        <f t="shared" si="33"/>
        <v>681.99</v>
      </c>
      <c r="U32" s="19">
        <f t="shared" si="33"/>
        <v>474.21799999999996</v>
      </c>
      <c r="V32" s="19">
        <f t="shared" si="33"/>
        <v>483.10799999999995</v>
      </c>
      <c r="W32" s="19">
        <f t="shared" si="33"/>
        <v>578.61200000000008</v>
      </c>
      <c r="X32" s="19">
        <f t="shared" si="33"/>
        <v>512.572</v>
      </c>
      <c r="Y32" s="19">
        <f t="shared" si="33"/>
        <v>800.10000000000014</v>
      </c>
      <c r="Z32" s="19">
        <f t="shared" si="33"/>
        <v>620.52199999999993</v>
      </c>
      <c r="AA32" s="19">
        <f t="shared" si="33"/>
        <v>575.30999999999995</v>
      </c>
      <c r="AB32" s="19">
        <f t="shared" si="33"/>
        <v>689.10199999999998</v>
      </c>
      <c r="AC32" s="19">
        <f t="shared" si="33"/>
        <v>622.29999999999995</v>
      </c>
      <c r="AD32" s="19">
        <f t="shared" si="33"/>
        <v>458.97800000000001</v>
      </c>
      <c r="AE32" s="19">
        <f t="shared" si="33"/>
        <v>459.23199999999997</v>
      </c>
      <c r="AF32" s="19">
        <f t="shared" si="33"/>
        <v>513.08000000000004</v>
      </c>
      <c r="AG32" s="19">
        <f t="shared" si="33"/>
        <v>483.86999999999995</v>
      </c>
      <c r="AH32" s="19">
        <f t="shared" ref="AH32:BM32" si="34">SUM(AH7:AH16)</f>
        <v>822.19799999999987</v>
      </c>
      <c r="AI32" s="19">
        <f t="shared" si="34"/>
        <v>602.99600000000009</v>
      </c>
      <c r="AJ32" s="19">
        <f t="shared" si="34"/>
        <v>454.40599999999995</v>
      </c>
      <c r="AK32" s="19">
        <f t="shared" si="34"/>
        <v>449.58000000000004</v>
      </c>
      <c r="AL32" s="19">
        <f t="shared" si="34"/>
        <v>611.37800000000004</v>
      </c>
      <c r="AM32" s="19">
        <f t="shared" si="34"/>
        <v>490.98199999999997</v>
      </c>
      <c r="AN32" s="19">
        <f t="shared" si="34"/>
        <v>616.71199999999999</v>
      </c>
      <c r="AO32" s="19">
        <f t="shared" si="34"/>
        <v>305.05399999999997</v>
      </c>
      <c r="AP32" s="19">
        <f t="shared" si="34"/>
        <v>671.83</v>
      </c>
      <c r="AQ32" s="19">
        <f t="shared" si="34"/>
        <v>654</v>
      </c>
      <c r="AR32" s="19">
        <f t="shared" si="34"/>
        <v>506</v>
      </c>
      <c r="AS32" s="19">
        <f t="shared" si="34"/>
        <v>323</v>
      </c>
      <c r="AT32" s="19">
        <f t="shared" si="34"/>
        <v>648</v>
      </c>
      <c r="AU32" s="19">
        <f t="shared" si="34"/>
        <v>660</v>
      </c>
      <c r="AV32" s="19">
        <f t="shared" si="34"/>
        <v>565</v>
      </c>
      <c r="AW32" s="19">
        <f t="shared" si="34"/>
        <v>587</v>
      </c>
      <c r="AX32" s="19">
        <f t="shared" si="34"/>
        <v>550</v>
      </c>
      <c r="AY32" s="19">
        <f t="shared" si="34"/>
        <v>656</v>
      </c>
      <c r="AZ32" s="19">
        <f t="shared" si="34"/>
        <v>677</v>
      </c>
      <c r="BA32" s="19">
        <f t="shared" si="34"/>
        <v>562</v>
      </c>
      <c r="BB32" s="19">
        <f t="shared" si="34"/>
        <v>394</v>
      </c>
      <c r="BC32" s="19">
        <f t="shared" si="34"/>
        <v>557</v>
      </c>
      <c r="BD32" s="19">
        <f t="shared" si="34"/>
        <v>474</v>
      </c>
      <c r="BE32" s="19">
        <f t="shared" si="34"/>
        <v>608</v>
      </c>
      <c r="BF32" s="19">
        <f t="shared" si="34"/>
        <v>673.69999999999993</v>
      </c>
      <c r="BG32" s="19">
        <f t="shared" si="34"/>
        <v>518.1</v>
      </c>
      <c r="BH32" s="19">
        <f t="shared" si="34"/>
        <v>415.60000000000008</v>
      </c>
      <c r="BI32" s="19">
        <f t="shared" si="34"/>
        <v>577.29999999999995</v>
      </c>
      <c r="BJ32" s="19">
        <f t="shared" si="34"/>
        <v>454</v>
      </c>
      <c r="BK32" s="19">
        <f t="shared" si="34"/>
        <v>508.90000000000003</v>
      </c>
      <c r="BL32" s="19">
        <f t="shared" si="34"/>
        <v>587.6</v>
      </c>
      <c r="BM32" s="19">
        <f t="shared" si="34"/>
        <v>604.19999999999993</v>
      </c>
      <c r="BN32" s="19">
        <f t="shared" ref="BN32:CJ32" si="35">SUM(BN7:BN16)</f>
        <v>628.1</v>
      </c>
      <c r="BO32" s="19">
        <f t="shared" si="35"/>
        <v>911.7</v>
      </c>
      <c r="BP32" s="19">
        <f t="shared" si="35"/>
        <v>556.29999999999995</v>
      </c>
      <c r="BQ32" s="19">
        <f t="shared" si="35"/>
        <v>437.90000000000003</v>
      </c>
      <c r="BR32" s="19">
        <f t="shared" si="35"/>
        <v>675.1</v>
      </c>
      <c r="BS32" s="19">
        <f t="shared" si="35"/>
        <v>442.49999999999994</v>
      </c>
      <c r="BT32" s="19">
        <f t="shared" si="35"/>
        <v>552.79999999999984</v>
      </c>
      <c r="BU32" s="19">
        <f t="shared" si="35"/>
        <v>390.8</v>
      </c>
      <c r="BV32" s="19">
        <f t="shared" si="35"/>
        <v>420.8</v>
      </c>
      <c r="BW32" s="19">
        <f t="shared" si="35"/>
        <v>384.79999999999995</v>
      </c>
      <c r="BX32" s="19">
        <f t="shared" si="35"/>
        <v>631</v>
      </c>
      <c r="BY32" s="19">
        <f t="shared" si="35"/>
        <v>462.00000000000006</v>
      </c>
      <c r="BZ32" s="19">
        <f t="shared" si="35"/>
        <v>486.4</v>
      </c>
      <c r="CA32" s="19">
        <f t="shared" si="35"/>
        <v>467.2</v>
      </c>
      <c r="CB32" s="19">
        <f t="shared" si="35"/>
        <v>671.99999999999989</v>
      </c>
      <c r="CC32" s="19">
        <f t="shared" si="35"/>
        <v>558</v>
      </c>
      <c r="CD32" s="19">
        <f t="shared" si="35"/>
        <v>666.80000000000007</v>
      </c>
      <c r="CE32" s="19">
        <f t="shared" si="35"/>
        <v>544.20000000000005</v>
      </c>
      <c r="CF32" s="19">
        <f t="shared" si="35"/>
        <v>547.59999999999991</v>
      </c>
      <c r="CG32" s="19">
        <f t="shared" si="35"/>
        <v>634.50000000000011</v>
      </c>
      <c r="CH32" s="19">
        <f t="shared" si="35"/>
        <v>470.90000000000003</v>
      </c>
      <c r="CI32" s="19">
        <f t="shared" si="35"/>
        <v>361.4</v>
      </c>
      <c r="CJ32" s="19">
        <f t="shared" si="35"/>
        <v>484.6</v>
      </c>
      <c r="CK32" s="19"/>
      <c r="CL32" s="30" t="s">
        <v>57</v>
      </c>
      <c r="CM32" s="4">
        <f t="shared" si="17"/>
        <v>544.61420689655188</v>
      </c>
      <c r="CN32" s="3"/>
      <c r="CO32" s="5"/>
      <c r="CP32" s="37"/>
      <c r="CQ32" s="6"/>
      <c r="CS32" s="8">
        <v>1980</v>
      </c>
      <c r="CT32" s="19">
        <v>292</v>
      </c>
      <c r="CV32" s="8">
        <v>1940</v>
      </c>
      <c r="CW32" s="19">
        <v>583.69200000000001</v>
      </c>
      <c r="CY32" s="8">
        <v>1965</v>
      </c>
      <c r="CZ32" s="19">
        <v>563.37200000000007</v>
      </c>
      <c r="DB32" s="8">
        <v>1970</v>
      </c>
      <c r="DC32" s="19">
        <v>337.31200000000001</v>
      </c>
      <c r="DD32" s="8">
        <v>28</v>
      </c>
      <c r="DE32" s="8">
        <v>1949</v>
      </c>
      <c r="DF32" s="19">
        <v>34.798000000000002</v>
      </c>
      <c r="DH32" s="8">
        <v>1968</v>
      </c>
      <c r="DI32" s="19">
        <v>27.431999999999999</v>
      </c>
      <c r="DJ32" s="19"/>
      <c r="DK32" s="37">
        <v>1933</v>
      </c>
      <c r="DL32" s="19">
        <v>23.367999999999999</v>
      </c>
      <c r="DN32" s="8">
        <v>1973</v>
      </c>
      <c r="DO32" s="19">
        <v>74</v>
      </c>
      <c r="DQ32" s="8">
        <v>1948</v>
      </c>
      <c r="DR32" s="19">
        <v>119.88799999999999</v>
      </c>
      <c r="DT32" s="8">
        <v>1990</v>
      </c>
      <c r="DU32" s="19">
        <v>898.40000000000009</v>
      </c>
    </row>
    <row r="33" spans="1:125">
      <c r="A33" s="19" t="s">
        <v>58</v>
      </c>
      <c r="B33" s="19">
        <f t="shared" ref="B33:AG33" si="36">SUM(B7:B17)</f>
        <v>408.68600000000004</v>
      </c>
      <c r="C33" s="19">
        <f t="shared" si="36"/>
        <v>438.65800000000002</v>
      </c>
      <c r="D33" s="19">
        <f t="shared" si="36"/>
        <v>489.45799999999997</v>
      </c>
      <c r="E33" s="19">
        <f t="shared" si="36"/>
        <v>428.75200000000007</v>
      </c>
      <c r="F33" s="19">
        <f t="shared" si="36"/>
        <v>616.71199999999999</v>
      </c>
      <c r="G33" s="19">
        <f t="shared" si="36"/>
        <v>593.85200000000009</v>
      </c>
      <c r="H33" s="19">
        <f t="shared" si="36"/>
        <v>652.52600000000007</v>
      </c>
      <c r="I33" s="19">
        <f t="shared" si="36"/>
        <v>479.80599999999993</v>
      </c>
      <c r="J33" s="19">
        <f t="shared" si="36"/>
        <v>570.73799999999994</v>
      </c>
      <c r="K33" s="19">
        <f t="shared" si="36"/>
        <v>421.38600000000002</v>
      </c>
      <c r="L33" s="19">
        <f t="shared" si="36"/>
        <v>556.00599999999997</v>
      </c>
      <c r="M33" s="19">
        <f t="shared" si="36"/>
        <v>694.69</v>
      </c>
      <c r="N33" s="19">
        <f t="shared" si="36"/>
        <v>615.95000000000005</v>
      </c>
      <c r="O33" s="19">
        <f t="shared" si="36"/>
        <v>642.11199999999997</v>
      </c>
      <c r="P33" s="19">
        <f t="shared" si="36"/>
        <v>556.5139999999999</v>
      </c>
      <c r="Q33" s="19">
        <f t="shared" si="36"/>
        <v>654.55799999999999</v>
      </c>
      <c r="R33" s="19">
        <f t="shared" si="36"/>
        <v>552.45000000000005</v>
      </c>
      <c r="S33" s="19">
        <f t="shared" si="36"/>
        <v>550.92600000000004</v>
      </c>
      <c r="T33" s="19">
        <f t="shared" si="36"/>
        <v>750.31600000000003</v>
      </c>
      <c r="U33" s="19">
        <f t="shared" si="36"/>
        <v>541.78199999999993</v>
      </c>
      <c r="V33" s="19">
        <f t="shared" si="36"/>
        <v>487.67999999999995</v>
      </c>
      <c r="W33" s="19">
        <f t="shared" si="36"/>
        <v>711.70800000000008</v>
      </c>
      <c r="X33" s="19">
        <f t="shared" si="36"/>
        <v>659.89200000000005</v>
      </c>
      <c r="Y33" s="19">
        <f t="shared" si="36"/>
        <v>853.18600000000015</v>
      </c>
      <c r="Z33" s="19">
        <f t="shared" si="36"/>
        <v>654.04999999999995</v>
      </c>
      <c r="AA33" s="19">
        <f t="shared" si="36"/>
        <v>622.04599999999994</v>
      </c>
      <c r="AB33" s="19">
        <f t="shared" si="36"/>
        <v>748.53800000000001</v>
      </c>
      <c r="AC33" s="19">
        <f t="shared" si="36"/>
        <v>692.6579999999999</v>
      </c>
      <c r="AD33" s="19">
        <f t="shared" si="36"/>
        <v>477.52</v>
      </c>
      <c r="AE33" s="19">
        <f t="shared" si="36"/>
        <v>479.80599999999998</v>
      </c>
      <c r="AF33" s="19">
        <f t="shared" si="36"/>
        <v>531.36800000000005</v>
      </c>
      <c r="AG33" s="19">
        <f t="shared" si="36"/>
        <v>496.06199999999995</v>
      </c>
      <c r="AH33" s="19">
        <f t="shared" ref="AH33:BM33" si="37">SUM(AH7:AH17)</f>
        <v>889.50799999999981</v>
      </c>
      <c r="AI33" s="19">
        <f t="shared" si="37"/>
        <v>628.65000000000009</v>
      </c>
      <c r="AJ33" s="19">
        <f t="shared" si="37"/>
        <v>517.65199999999993</v>
      </c>
      <c r="AK33" s="19">
        <f t="shared" si="37"/>
        <v>532.13</v>
      </c>
      <c r="AL33" s="19">
        <f t="shared" si="37"/>
        <v>664.71800000000007</v>
      </c>
      <c r="AM33" s="19">
        <f t="shared" si="37"/>
        <v>599.18599999999992</v>
      </c>
      <c r="AN33" s="19">
        <f t="shared" si="37"/>
        <v>644.14400000000001</v>
      </c>
      <c r="AO33" s="19">
        <f t="shared" si="37"/>
        <v>341.37599999999998</v>
      </c>
      <c r="AP33" s="19">
        <f t="shared" si="37"/>
        <v>680.97400000000005</v>
      </c>
      <c r="AQ33" s="19">
        <f t="shared" si="37"/>
        <v>714</v>
      </c>
      <c r="AR33" s="19">
        <f t="shared" si="37"/>
        <v>517</v>
      </c>
      <c r="AS33" s="19">
        <f t="shared" si="37"/>
        <v>380</v>
      </c>
      <c r="AT33" s="19">
        <f t="shared" si="37"/>
        <v>668</v>
      </c>
      <c r="AU33" s="19">
        <f t="shared" si="37"/>
        <v>749</v>
      </c>
      <c r="AV33" s="19">
        <f t="shared" si="37"/>
        <v>584</v>
      </c>
      <c r="AW33" s="19">
        <f t="shared" si="37"/>
        <v>644</v>
      </c>
      <c r="AX33" s="19">
        <f t="shared" si="37"/>
        <v>573</v>
      </c>
      <c r="AY33" s="19">
        <f t="shared" si="37"/>
        <v>714</v>
      </c>
      <c r="AZ33" s="19">
        <f t="shared" si="37"/>
        <v>733</v>
      </c>
      <c r="BA33" s="19">
        <f t="shared" si="37"/>
        <v>630</v>
      </c>
      <c r="BB33" s="19">
        <f t="shared" si="37"/>
        <v>416</v>
      </c>
      <c r="BC33" s="19">
        <f t="shared" si="37"/>
        <v>589</v>
      </c>
      <c r="BD33" s="19">
        <f t="shared" si="37"/>
        <v>510</v>
      </c>
      <c r="BE33" s="19">
        <f t="shared" si="37"/>
        <v>653</v>
      </c>
      <c r="BF33" s="19">
        <f t="shared" si="37"/>
        <v>707.4</v>
      </c>
      <c r="BG33" s="19">
        <f t="shared" si="37"/>
        <v>579.6</v>
      </c>
      <c r="BH33" s="19">
        <f t="shared" si="37"/>
        <v>482.30000000000007</v>
      </c>
      <c r="BI33" s="19">
        <f t="shared" si="37"/>
        <v>595.9</v>
      </c>
      <c r="BJ33" s="19">
        <f t="shared" si="37"/>
        <v>574</v>
      </c>
      <c r="BK33" s="19">
        <f t="shared" si="37"/>
        <v>531.80000000000007</v>
      </c>
      <c r="BL33" s="19">
        <f t="shared" si="37"/>
        <v>621.30000000000007</v>
      </c>
      <c r="BM33" s="19">
        <f t="shared" si="37"/>
        <v>673.69999999999993</v>
      </c>
      <c r="BN33" s="19">
        <f t="shared" ref="BN33:CJ33" si="38">SUM(BN7:BN17)</f>
        <v>766.5</v>
      </c>
      <c r="BO33" s="19">
        <f t="shared" si="38"/>
        <v>951.1</v>
      </c>
      <c r="BP33" s="19">
        <f t="shared" si="38"/>
        <v>619.59999999999991</v>
      </c>
      <c r="BQ33" s="19">
        <f t="shared" si="38"/>
        <v>447.70000000000005</v>
      </c>
      <c r="BR33" s="19">
        <f t="shared" si="38"/>
        <v>711.30000000000007</v>
      </c>
      <c r="BS33" s="19">
        <f t="shared" si="38"/>
        <v>597.09999999999991</v>
      </c>
      <c r="BT33" s="19">
        <f t="shared" si="38"/>
        <v>570.39999999999986</v>
      </c>
      <c r="BU33" s="19">
        <f t="shared" si="38"/>
        <v>514.20000000000005</v>
      </c>
      <c r="BV33" s="19">
        <f t="shared" si="38"/>
        <v>458.2</v>
      </c>
      <c r="BW33" s="19">
        <f t="shared" si="38"/>
        <v>423.99999999999994</v>
      </c>
      <c r="BX33" s="19">
        <f t="shared" si="38"/>
        <v>687.6</v>
      </c>
      <c r="BY33" s="19">
        <f t="shared" si="38"/>
        <v>475.40000000000003</v>
      </c>
      <c r="BZ33" s="19">
        <f t="shared" si="38"/>
        <v>562.4</v>
      </c>
      <c r="CA33" s="19">
        <f t="shared" si="38"/>
        <v>476</v>
      </c>
      <c r="CB33" s="19">
        <f t="shared" si="38"/>
        <v>726.39999999999986</v>
      </c>
      <c r="CC33" s="19">
        <f t="shared" si="38"/>
        <v>590.20000000000005</v>
      </c>
      <c r="CD33" s="19">
        <f t="shared" si="38"/>
        <v>693.80000000000007</v>
      </c>
      <c r="CE33" s="19">
        <f t="shared" si="38"/>
        <v>594.6</v>
      </c>
      <c r="CF33" s="19">
        <f t="shared" si="38"/>
        <v>554.59999999999991</v>
      </c>
      <c r="CG33" s="19">
        <f t="shared" si="38"/>
        <v>683.30000000000007</v>
      </c>
      <c r="CH33" s="19">
        <f t="shared" si="38"/>
        <v>487.50000000000006</v>
      </c>
      <c r="CI33" s="19">
        <f t="shared" si="38"/>
        <v>364.2</v>
      </c>
      <c r="CJ33" s="19">
        <f t="shared" si="38"/>
        <v>571</v>
      </c>
      <c r="CK33" s="19"/>
      <c r="CL33" s="30" t="s">
        <v>58</v>
      </c>
      <c r="CM33" s="4">
        <f t="shared" si="17"/>
        <v>591.90609195402305</v>
      </c>
      <c r="CO33" s="5"/>
      <c r="CP33" s="37"/>
      <c r="CQ33" s="6"/>
      <c r="CS33" s="8">
        <v>1940</v>
      </c>
      <c r="CT33" s="19">
        <v>292.86199999999997</v>
      </c>
      <c r="CV33" s="8">
        <v>1991</v>
      </c>
      <c r="CW33" s="19">
        <v>583.70000000000005</v>
      </c>
      <c r="CY33" s="8">
        <v>1960</v>
      </c>
      <c r="CZ33" s="19">
        <v>574.54800000000012</v>
      </c>
      <c r="DB33" s="8">
        <v>1990</v>
      </c>
      <c r="DC33" s="19">
        <v>342.79999999999995</v>
      </c>
      <c r="DD33" s="8">
        <v>29</v>
      </c>
      <c r="DE33" s="8">
        <v>1970</v>
      </c>
      <c r="DF33" s="19">
        <v>36.83</v>
      </c>
      <c r="DH33" s="8">
        <v>1941</v>
      </c>
      <c r="DI33" s="19">
        <v>30.988</v>
      </c>
      <c r="DJ33" s="19"/>
      <c r="DK33" s="37">
        <v>1947</v>
      </c>
      <c r="DL33" s="19">
        <v>24.384</v>
      </c>
      <c r="DN33" s="8">
        <v>1976</v>
      </c>
      <c r="DO33" s="19">
        <v>75</v>
      </c>
      <c r="DQ33" s="8">
        <v>1978</v>
      </c>
      <c r="DR33" s="19">
        <v>121</v>
      </c>
      <c r="DT33" s="8">
        <v>1970</v>
      </c>
      <c r="DU33" s="19">
        <v>908.81200000000001</v>
      </c>
    </row>
    <row r="34" spans="1:125">
      <c r="A34" s="36" t="s">
        <v>106</v>
      </c>
      <c r="C34" s="8">
        <f t="shared" ref="C34:AH34" si="39">SUM(B18,C7:C8)</f>
        <v>123.19</v>
      </c>
      <c r="D34" s="8">
        <f t="shared" si="39"/>
        <v>138.17599999999999</v>
      </c>
      <c r="E34" s="8">
        <f t="shared" si="39"/>
        <v>141.47800000000001</v>
      </c>
      <c r="F34" s="8">
        <f t="shared" si="39"/>
        <v>69.341999999999999</v>
      </c>
      <c r="G34" s="8">
        <f t="shared" si="39"/>
        <v>52.578000000000003</v>
      </c>
      <c r="H34" s="8">
        <f t="shared" si="39"/>
        <v>211.83600000000001</v>
      </c>
      <c r="I34" s="8">
        <f t="shared" si="39"/>
        <v>191.00800000000001</v>
      </c>
      <c r="J34" s="8">
        <f t="shared" si="39"/>
        <v>199.39</v>
      </c>
      <c r="K34" s="8">
        <f t="shared" si="39"/>
        <v>120.90400000000001</v>
      </c>
      <c r="L34" s="8">
        <f t="shared" si="39"/>
        <v>232.41</v>
      </c>
      <c r="M34" s="8">
        <f t="shared" si="39"/>
        <v>154.68600000000001</v>
      </c>
      <c r="N34" s="8">
        <f t="shared" si="39"/>
        <v>147.828</v>
      </c>
      <c r="O34" s="8">
        <f t="shared" si="39"/>
        <v>114.80799999999999</v>
      </c>
      <c r="P34" s="8">
        <f t="shared" si="39"/>
        <v>123.444</v>
      </c>
      <c r="Q34" s="8">
        <f t="shared" si="39"/>
        <v>279.654</v>
      </c>
      <c r="R34" s="8">
        <f t="shared" si="39"/>
        <v>93.472000000000008</v>
      </c>
      <c r="S34" s="8">
        <f t="shared" si="39"/>
        <v>78.994</v>
      </c>
      <c r="T34" s="8">
        <f t="shared" si="39"/>
        <v>133.35</v>
      </c>
      <c r="U34" s="8">
        <f t="shared" si="39"/>
        <v>88.391999999999996</v>
      </c>
      <c r="V34" s="8">
        <f t="shared" si="39"/>
        <v>111.252</v>
      </c>
      <c r="W34" s="8">
        <f t="shared" si="39"/>
        <v>216.916</v>
      </c>
      <c r="X34" s="8">
        <f t="shared" si="39"/>
        <v>197.61199999999999</v>
      </c>
      <c r="Y34" s="8">
        <f t="shared" si="39"/>
        <v>283.464</v>
      </c>
      <c r="Z34" s="8">
        <f t="shared" si="39"/>
        <v>82.804000000000002</v>
      </c>
      <c r="AA34" s="8">
        <f t="shared" si="39"/>
        <v>209.042</v>
      </c>
      <c r="AB34" s="8">
        <f t="shared" si="39"/>
        <v>144.77999999999997</v>
      </c>
      <c r="AC34" s="8">
        <f t="shared" si="39"/>
        <v>109.72800000000001</v>
      </c>
      <c r="AD34" s="8">
        <f t="shared" si="39"/>
        <v>233.42599999999999</v>
      </c>
      <c r="AE34" s="8">
        <f t="shared" si="39"/>
        <v>86.36</v>
      </c>
      <c r="AF34" s="8">
        <f t="shared" si="39"/>
        <v>103.886</v>
      </c>
      <c r="AG34" s="8">
        <f t="shared" si="39"/>
        <v>179.578</v>
      </c>
      <c r="AH34" s="8">
        <f t="shared" si="39"/>
        <v>161.54399999999998</v>
      </c>
      <c r="AI34" s="8">
        <f t="shared" ref="AI34:BN34" si="40">SUM(AH18,AI7:AI8)</f>
        <v>130.048</v>
      </c>
      <c r="AJ34" s="8">
        <f t="shared" si="40"/>
        <v>122.17399999999999</v>
      </c>
      <c r="AK34" s="8">
        <f t="shared" si="40"/>
        <v>118.10999999999999</v>
      </c>
      <c r="AL34" s="8">
        <f t="shared" si="40"/>
        <v>192.024</v>
      </c>
      <c r="AM34" s="8">
        <f t="shared" si="40"/>
        <v>94.742000000000004</v>
      </c>
      <c r="AN34" s="8">
        <f t="shared" si="40"/>
        <v>92.710000000000008</v>
      </c>
      <c r="AO34" s="8">
        <f t="shared" si="40"/>
        <v>117.348</v>
      </c>
      <c r="AP34" s="8">
        <f t="shared" si="40"/>
        <v>84.582000000000008</v>
      </c>
      <c r="AQ34" s="8">
        <f t="shared" si="40"/>
        <v>142.60599999999999</v>
      </c>
      <c r="AR34" s="8">
        <f t="shared" si="40"/>
        <v>66</v>
      </c>
      <c r="AS34" s="8">
        <f t="shared" si="40"/>
        <v>37</v>
      </c>
      <c r="AT34" s="8">
        <f t="shared" si="40"/>
        <v>84</v>
      </c>
      <c r="AU34" s="8">
        <f t="shared" si="40"/>
        <v>136</v>
      </c>
      <c r="AV34" s="8">
        <f t="shared" si="40"/>
        <v>125</v>
      </c>
      <c r="AW34" s="8">
        <f t="shared" si="40"/>
        <v>242</v>
      </c>
      <c r="AX34" s="8">
        <f t="shared" si="40"/>
        <v>95</v>
      </c>
      <c r="AY34" s="8">
        <f t="shared" si="40"/>
        <v>122</v>
      </c>
      <c r="AZ34" s="8">
        <f t="shared" si="40"/>
        <v>176</v>
      </c>
      <c r="BA34" s="8">
        <f t="shared" si="40"/>
        <v>35</v>
      </c>
      <c r="BB34" s="8">
        <f t="shared" si="40"/>
        <v>108</v>
      </c>
      <c r="BC34" s="8">
        <f t="shared" si="40"/>
        <v>73</v>
      </c>
      <c r="BD34" s="8">
        <f t="shared" si="40"/>
        <v>142</v>
      </c>
      <c r="BE34" s="8">
        <f t="shared" si="40"/>
        <v>309</v>
      </c>
      <c r="BF34" s="8">
        <f t="shared" si="40"/>
        <v>266.79999999999995</v>
      </c>
      <c r="BG34" s="8">
        <f t="shared" si="40"/>
        <v>86.6</v>
      </c>
      <c r="BH34" s="8">
        <f t="shared" si="40"/>
        <v>155.79999999999998</v>
      </c>
      <c r="BI34" s="8">
        <f t="shared" si="40"/>
        <v>155.30000000000001</v>
      </c>
      <c r="BJ34" s="8">
        <f t="shared" si="40"/>
        <v>75.5</v>
      </c>
      <c r="BK34" s="8">
        <f t="shared" si="40"/>
        <v>123.39999999999999</v>
      </c>
      <c r="BL34" s="8">
        <f t="shared" si="40"/>
        <v>211.2</v>
      </c>
      <c r="BM34" s="8">
        <f t="shared" si="40"/>
        <v>199.7</v>
      </c>
      <c r="BN34" s="8">
        <f t="shared" si="40"/>
        <v>162</v>
      </c>
      <c r="BO34" s="8">
        <f t="shared" ref="BO34:CI34" si="41">SUM(BN18,BO7:BO8)</f>
        <v>247.10000000000002</v>
      </c>
      <c r="BP34" s="8">
        <f t="shared" si="41"/>
        <v>126</v>
      </c>
      <c r="BQ34" s="8">
        <f t="shared" si="41"/>
        <v>160.80000000000001</v>
      </c>
      <c r="BR34" s="8">
        <f t="shared" si="41"/>
        <v>88.1</v>
      </c>
      <c r="BS34" s="8">
        <f t="shared" si="41"/>
        <v>107.39999999999999</v>
      </c>
      <c r="BT34" s="8">
        <f t="shared" si="41"/>
        <v>143.4</v>
      </c>
      <c r="BU34" s="8">
        <f t="shared" si="41"/>
        <v>27.199999999999996</v>
      </c>
      <c r="BV34" s="8">
        <f t="shared" si="41"/>
        <v>185.99999999999997</v>
      </c>
      <c r="BW34" s="8">
        <f t="shared" si="41"/>
        <v>122.8</v>
      </c>
      <c r="BX34" s="8">
        <f t="shared" si="41"/>
        <v>171.2</v>
      </c>
      <c r="BY34" s="8">
        <f t="shared" si="41"/>
        <v>161.6</v>
      </c>
      <c r="BZ34" s="8">
        <f t="shared" si="41"/>
        <v>120.80000000000001</v>
      </c>
      <c r="CA34" s="8">
        <f t="shared" si="41"/>
        <v>95.8</v>
      </c>
      <c r="CB34" s="8">
        <f t="shared" si="41"/>
        <v>108.4</v>
      </c>
      <c r="CC34" s="8">
        <f t="shared" si="41"/>
        <v>184.2</v>
      </c>
      <c r="CD34" s="8">
        <f t="shared" si="41"/>
        <v>66.800000000000011</v>
      </c>
      <c r="CE34" s="8">
        <f t="shared" si="41"/>
        <v>183.60000000000002</v>
      </c>
      <c r="CF34" s="8">
        <f t="shared" si="41"/>
        <v>167.4</v>
      </c>
      <c r="CG34" s="8">
        <f t="shared" si="41"/>
        <v>103</v>
      </c>
      <c r="CH34" s="8">
        <f t="shared" si="41"/>
        <v>114</v>
      </c>
      <c r="CI34" s="8">
        <f t="shared" si="41"/>
        <v>51.400000000000006</v>
      </c>
      <c r="CJ34" s="8">
        <f>SUM(CI18,CJ7:CJ8)</f>
        <v>104.6</v>
      </c>
      <c r="CK34" s="8">
        <f>SUM(CJ18,CK7:CK8)</f>
        <v>109.19999999999999</v>
      </c>
      <c r="CL34" s="29" t="s">
        <v>106</v>
      </c>
      <c r="CM34" s="4">
        <f t="shared" si="17"/>
        <v>138.80902325581397</v>
      </c>
      <c r="CN34" s="29" t="s">
        <v>104</v>
      </c>
      <c r="CO34" s="6"/>
      <c r="CP34" s="40"/>
      <c r="CQ34" s="6"/>
      <c r="CS34" s="8">
        <v>2007</v>
      </c>
      <c r="CT34" s="19">
        <v>294.2</v>
      </c>
      <c r="CV34" s="8">
        <v>2001</v>
      </c>
      <c r="CW34" s="19">
        <v>585.80000000000007</v>
      </c>
      <c r="CY34" s="8">
        <v>1944</v>
      </c>
      <c r="CZ34" s="19">
        <v>578.35799999999995</v>
      </c>
      <c r="DB34" s="8">
        <v>1935</v>
      </c>
      <c r="DC34" s="19">
        <v>348.23400000000004</v>
      </c>
      <c r="DD34" s="8">
        <v>30</v>
      </c>
      <c r="DE34" s="8">
        <v>1985</v>
      </c>
      <c r="DF34" s="19">
        <v>37</v>
      </c>
      <c r="DH34" s="8">
        <v>1983</v>
      </c>
      <c r="DI34" s="19">
        <v>32</v>
      </c>
      <c r="DJ34" s="19"/>
      <c r="DK34" s="37">
        <v>2012</v>
      </c>
      <c r="DL34" s="19">
        <v>25.4</v>
      </c>
      <c r="DN34" s="8">
        <v>1986</v>
      </c>
      <c r="DO34" s="19">
        <v>75</v>
      </c>
      <c r="DQ34" s="8">
        <v>2013</v>
      </c>
      <c r="DR34" s="19">
        <v>121.6</v>
      </c>
      <c r="DT34" s="8">
        <v>1940</v>
      </c>
      <c r="DU34" s="19">
        <v>917.95600000000013</v>
      </c>
    </row>
    <row r="35" spans="1:125">
      <c r="A35" s="36" t="s">
        <v>107</v>
      </c>
      <c r="B35" s="8">
        <f t="shared" ref="B35:BM35" si="42">SUM(B9:B11)</f>
        <v>104.39400000000001</v>
      </c>
      <c r="C35" s="8">
        <f t="shared" si="42"/>
        <v>85.344000000000008</v>
      </c>
      <c r="D35" s="8">
        <f t="shared" si="42"/>
        <v>154.94</v>
      </c>
      <c r="E35" s="8">
        <f t="shared" si="42"/>
        <v>133.60400000000001</v>
      </c>
      <c r="F35" s="8">
        <f t="shared" si="42"/>
        <v>132.84200000000001</v>
      </c>
      <c r="G35" s="8">
        <f t="shared" si="42"/>
        <v>170.434</v>
      </c>
      <c r="H35" s="8">
        <f t="shared" si="42"/>
        <v>114.80799999999999</v>
      </c>
      <c r="I35" s="8">
        <f t="shared" si="42"/>
        <v>171.95800000000003</v>
      </c>
      <c r="J35" s="8">
        <f t="shared" si="42"/>
        <v>168.40200000000002</v>
      </c>
      <c r="K35" s="8">
        <f t="shared" si="42"/>
        <v>61.975999999999999</v>
      </c>
      <c r="L35" s="8">
        <f t="shared" si="42"/>
        <v>108.712</v>
      </c>
      <c r="M35" s="8">
        <f t="shared" si="42"/>
        <v>152.14600000000002</v>
      </c>
      <c r="N35" s="8">
        <f t="shared" si="42"/>
        <v>229.108</v>
      </c>
      <c r="O35" s="8">
        <f t="shared" si="42"/>
        <v>68.072000000000003</v>
      </c>
      <c r="P35" s="8">
        <f t="shared" si="42"/>
        <v>78.48599999999999</v>
      </c>
      <c r="Q35" s="8">
        <f t="shared" si="42"/>
        <v>158.49599999999998</v>
      </c>
      <c r="R35" s="8">
        <f t="shared" si="42"/>
        <v>226.822</v>
      </c>
      <c r="S35" s="8">
        <f t="shared" si="42"/>
        <v>147.066</v>
      </c>
      <c r="T35" s="8">
        <f t="shared" si="42"/>
        <v>264.92200000000003</v>
      </c>
      <c r="U35" s="8">
        <f t="shared" si="42"/>
        <v>163.322</v>
      </c>
      <c r="V35" s="8">
        <f t="shared" si="42"/>
        <v>88.391999999999996</v>
      </c>
      <c r="W35" s="8">
        <f t="shared" si="42"/>
        <v>183.38800000000001</v>
      </c>
      <c r="X35" s="8">
        <f t="shared" si="42"/>
        <v>143.256</v>
      </c>
      <c r="Y35" s="8">
        <f t="shared" si="42"/>
        <v>213.86799999999999</v>
      </c>
      <c r="Z35" s="8">
        <f t="shared" si="42"/>
        <v>242.06200000000001</v>
      </c>
      <c r="AA35" s="8">
        <f t="shared" si="42"/>
        <v>215.13800000000001</v>
      </c>
      <c r="AB35" s="8">
        <f t="shared" si="42"/>
        <v>304.03800000000001</v>
      </c>
      <c r="AC35" s="8">
        <f t="shared" si="42"/>
        <v>339.85199999999998</v>
      </c>
      <c r="AD35" s="8">
        <f t="shared" si="42"/>
        <v>113.03</v>
      </c>
      <c r="AE35" s="8">
        <f t="shared" si="42"/>
        <v>155.95600000000002</v>
      </c>
      <c r="AF35" s="8">
        <f t="shared" si="42"/>
        <v>118.61799999999999</v>
      </c>
      <c r="AG35" s="8">
        <f t="shared" si="42"/>
        <v>125.476</v>
      </c>
      <c r="AH35" s="8">
        <f t="shared" si="42"/>
        <v>367.03</v>
      </c>
      <c r="AI35" s="8">
        <f t="shared" si="42"/>
        <v>141.47800000000001</v>
      </c>
      <c r="AJ35" s="8">
        <f t="shared" si="42"/>
        <v>86.614000000000004</v>
      </c>
      <c r="AK35" s="8">
        <f t="shared" si="42"/>
        <v>136.90600000000001</v>
      </c>
      <c r="AL35" s="8">
        <f t="shared" si="42"/>
        <v>224.79</v>
      </c>
      <c r="AM35" s="8">
        <f t="shared" si="42"/>
        <v>125.476</v>
      </c>
      <c r="AN35" s="8">
        <f t="shared" si="42"/>
        <v>202.184</v>
      </c>
      <c r="AO35" s="8">
        <f t="shared" si="42"/>
        <v>120.904</v>
      </c>
      <c r="AP35" s="8">
        <f t="shared" si="42"/>
        <v>233.934</v>
      </c>
      <c r="AQ35" s="8">
        <f t="shared" si="42"/>
        <v>128</v>
      </c>
      <c r="AR35" s="8">
        <f t="shared" si="42"/>
        <v>243</v>
      </c>
      <c r="AS35" s="8">
        <f t="shared" si="42"/>
        <v>98</v>
      </c>
      <c r="AT35" s="8">
        <f t="shared" si="42"/>
        <v>220</v>
      </c>
      <c r="AU35" s="8">
        <f t="shared" si="42"/>
        <v>198</v>
      </c>
      <c r="AV35" s="8">
        <f t="shared" si="42"/>
        <v>145</v>
      </c>
      <c r="AW35" s="8">
        <f t="shared" si="42"/>
        <v>131</v>
      </c>
      <c r="AX35" s="8">
        <f t="shared" si="42"/>
        <v>175</v>
      </c>
      <c r="AY35" s="8">
        <f t="shared" si="42"/>
        <v>214</v>
      </c>
      <c r="AZ35" s="8">
        <f t="shared" si="42"/>
        <v>295</v>
      </c>
      <c r="BA35" s="8">
        <f t="shared" si="42"/>
        <v>224</v>
      </c>
      <c r="BB35" s="8">
        <f t="shared" si="42"/>
        <v>91</v>
      </c>
      <c r="BC35" s="8">
        <f t="shared" si="42"/>
        <v>183</v>
      </c>
      <c r="BD35" s="8">
        <f t="shared" si="42"/>
        <v>179</v>
      </c>
      <c r="BE35" s="8">
        <f t="shared" si="42"/>
        <v>123</v>
      </c>
      <c r="BF35" s="8">
        <f t="shared" si="42"/>
        <v>154.6</v>
      </c>
      <c r="BG35" s="8">
        <f t="shared" si="42"/>
        <v>259</v>
      </c>
      <c r="BH35" s="8">
        <f t="shared" si="42"/>
        <v>114.1</v>
      </c>
      <c r="BI35" s="8">
        <f t="shared" si="42"/>
        <v>111.9</v>
      </c>
      <c r="BJ35" s="8">
        <f t="shared" si="42"/>
        <v>119.80000000000001</v>
      </c>
      <c r="BK35" s="8">
        <f t="shared" si="42"/>
        <v>109.6</v>
      </c>
      <c r="BL35" s="8">
        <f t="shared" si="42"/>
        <v>70.099999999999994</v>
      </c>
      <c r="BM35" s="8">
        <f t="shared" si="42"/>
        <v>233.5</v>
      </c>
      <c r="BN35" s="8">
        <f t="shared" ref="BN35:BS35" si="43">SUM(BN9:BN11)</f>
        <v>105.5</v>
      </c>
      <c r="BO35" s="8">
        <f t="shared" si="43"/>
        <v>252.7</v>
      </c>
      <c r="BP35" s="8">
        <f t="shared" si="43"/>
        <v>160.4</v>
      </c>
      <c r="BQ35" s="8">
        <f t="shared" si="43"/>
        <v>118.3</v>
      </c>
      <c r="BR35" s="8">
        <f t="shared" si="43"/>
        <v>117.6</v>
      </c>
      <c r="BS35" s="8">
        <f t="shared" si="43"/>
        <v>87.500000000000014</v>
      </c>
      <c r="BT35" s="8">
        <f t="shared" ref="BT35:CE35" si="44">SUM(BT9:BT11)</f>
        <v>177.4</v>
      </c>
      <c r="BU35" s="8">
        <f t="shared" si="44"/>
        <v>59.400000000000006</v>
      </c>
      <c r="BV35" s="8">
        <f t="shared" si="44"/>
        <v>79</v>
      </c>
      <c r="BW35" s="8">
        <f t="shared" si="44"/>
        <v>69.800000000000011</v>
      </c>
      <c r="BX35" s="8">
        <f t="shared" si="44"/>
        <v>119.6</v>
      </c>
      <c r="BY35" s="8">
        <f t="shared" si="44"/>
        <v>179.2</v>
      </c>
      <c r="BZ35" s="8">
        <f t="shared" si="44"/>
        <v>154.4</v>
      </c>
      <c r="CA35" s="8">
        <f t="shared" si="44"/>
        <v>131.6</v>
      </c>
      <c r="CB35" s="8">
        <f t="shared" si="44"/>
        <v>168.2</v>
      </c>
      <c r="CC35" s="8">
        <f t="shared" si="44"/>
        <v>99</v>
      </c>
      <c r="CD35" s="8">
        <f t="shared" si="44"/>
        <v>207.2</v>
      </c>
      <c r="CE35" s="8">
        <f t="shared" si="44"/>
        <v>218.2</v>
      </c>
      <c r="CF35" s="8">
        <f>SUM(CF9:CF11)</f>
        <v>122.19999999999999</v>
      </c>
      <c r="CG35" s="8">
        <f>SUM(CG9:CG11)</f>
        <v>218.9</v>
      </c>
      <c r="CH35" s="8">
        <f>SUM(CH9:CH11)</f>
        <v>192.4</v>
      </c>
      <c r="CI35" s="8">
        <f>SUM(CI9:CI11)</f>
        <v>109.4</v>
      </c>
      <c r="CJ35" s="8">
        <f>SUM(CJ9:CJ11)</f>
        <v>161.60000000000002</v>
      </c>
      <c r="CL35" s="29" t="s">
        <v>107</v>
      </c>
      <c r="CM35" s="4">
        <f t="shared" si="17"/>
        <v>159.85452873563219</v>
      </c>
      <c r="CN35" s="29" t="s">
        <v>105</v>
      </c>
      <c r="CO35" s="5"/>
      <c r="CP35" s="37"/>
      <c r="CQ35" s="6"/>
      <c r="CS35" s="8">
        <v>2006</v>
      </c>
      <c r="CT35" s="19">
        <v>297.60000000000002</v>
      </c>
      <c r="CV35" s="8">
        <v>1990</v>
      </c>
      <c r="CW35" s="19">
        <v>588.20000000000005</v>
      </c>
      <c r="CY35" s="8">
        <v>1981</v>
      </c>
      <c r="CZ35" s="19">
        <v>582</v>
      </c>
      <c r="DB35" s="8">
        <v>1949</v>
      </c>
      <c r="DC35" s="19">
        <v>356.61599999999999</v>
      </c>
      <c r="DD35" s="8">
        <v>31</v>
      </c>
      <c r="DE35" s="8">
        <v>1950</v>
      </c>
      <c r="DF35" s="19">
        <v>39.116</v>
      </c>
      <c r="DH35" s="8">
        <v>2009</v>
      </c>
      <c r="DI35" s="19">
        <v>32.200000000000003</v>
      </c>
      <c r="DJ35" s="19"/>
      <c r="DK35" s="37">
        <v>1940</v>
      </c>
      <c r="DL35" s="19">
        <v>27.686</v>
      </c>
      <c r="DN35" s="8">
        <v>2000</v>
      </c>
      <c r="DO35" s="19">
        <v>75.400000000000006</v>
      </c>
      <c r="DQ35" s="8">
        <v>1986</v>
      </c>
      <c r="DR35" s="19">
        <v>124.5</v>
      </c>
      <c r="DT35" s="8">
        <v>1964</v>
      </c>
      <c r="DU35" s="19">
        <v>921.25799999999992</v>
      </c>
    </row>
    <row r="36" spans="1:125">
      <c r="A36" s="36" t="s">
        <v>101</v>
      </c>
      <c r="B36" s="8">
        <f t="shared" ref="B36:BM36" si="45">SUM(B12:B14)</f>
        <v>90.424000000000007</v>
      </c>
      <c r="C36" s="8">
        <f t="shared" si="45"/>
        <v>162.81400000000002</v>
      </c>
      <c r="D36" s="8">
        <f t="shared" si="45"/>
        <v>95.25</v>
      </c>
      <c r="E36" s="8">
        <f t="shared" si="45"/>
        <v>126.746</v>
      </c>
      <c r="F36" s="8">
        <f t="shared" si="45"/>
        <v>248.92000000000002</v>
      </c>
      <c r="G36" s="8">
        <f t="shared" si="45"/>
        <v>152.14599999999999</v>
      </c>
      <c r="H36" s="8">
        <f t="shared" si="45"/>
        <v>202.43799999999999</v>
      </c>
      <c r="I36" s="8">
        <f t="shared" si="45"/>
        <v>84.581999999999994</v>
      </c>
      <c r="J36" s="8">
        <f t="shared" si="45"/>
        <v>147.828</v>
      </c>
      <c r="K36" s="8">
        <f t="shared" si="45"/>
        <v>257.048</v>
      </c>
      <c r="L36" s="8">
        <f t="shared" si="45"/>
        <v>100.584</v>
      </c>
      <c r="M36" s="8">
        <f t="shared" si="45"/>
        <v>192.53199999999998</v>
      </c>
      <c r="N36" s="8">
        <f t="shared" si="45"/>
        <v>160.274</v>
      </c>
      <c r="O36" s="8">
        <f t="shared" si="45"/>
        <v>242.06199999999998</v>
      </c>
      <c r="P36" s="8">
        <f t="shared" si="45"/>
        <v>185.928</v>
      </c>
      <c r="Q36" s="8">
        <f t="shared" si="45"/>
        <v>191.51599999999999</v>
      </c>
      <c r="R36" s="8">
        <f t="shared" si="45"/>
        <v>109.47399999999999</v>
      </c>
      <c r="S36" s="8">
        <f t="shared" si="45"/>
        <v>179.32400000000001</v>
      </c>
      <c r="T36" s="8">
        <f t="shared" si="45"/>
        <v>207.518</v>
      </c>
      <c r="U36" s="8">
        <f t="shared" si="45"/>
        <v>170.94200000000001</v>
      </c>
      <c r="V36" s="8">
        <f t="shared" si="45"/>
        <v>286.76600000000002</v>
      </c>
      <c r="W36" s="8">
        <f t="shared" si="45"/>
        <v>161.036</v>
      </c>
      <c r="X36" s="8">
        <f t="shared" si="45"/>
        <v>214.37599999999998</v>
      </c>
      <c r="Y36" s="8">
        <f t="shared" si="45"/>
        <v>254.762</v>
      </c>
      <c r="Z36" s="8">
        <f t="shared" si="45"/>
        <v>295.65600000000001</v>
      </c>
      <c r="AA36" s="8">
        <f t="shared" si="45"/>
        <v>187.19799999999998</v>
      </c>
      <c r="AB36" s="8">
        <f t="shared" si="45"/>
        <v>152.4</v>
      </c>
      <c r="AC36" s="8">
        <f t="shared" si="45"/>
        <v>97.79</v>
      </c>
      <c r="AD36" s="8">
        <f t="shared" si="45"/>
        <v>130.30199999999999</v>
      </c>
      <c r="AE36" s="8">
        <f t="shared" si="45"/>
        <v>155.44800000000001</v>
      </c>
      <c r="AF36" s="8">
        <f t="shared" si="45"/>
        <v>185.67400000000001</v>
      </c>
      <c r="AG36" s="8">
        <f t="shared" si="45"/>
        <v>129.54000000000002</v>
      </c>
      <c r="AH36" s="8">
        <f t="shared" si="45"/>
        <v>162.81399999999999</v>
      </c>
      <c r="AI36" s="8">
        <f t="shared" si="45"/>
        <v>299.72000000000003</v>
      </c>
      <c r="AJ36" s="8">
        <f t="shared" si="45"/>
        <v>180.33999999999997</v>
      </c>
      <c r="AK36" s="8">
        <f t="shared" si="45"/>
        <v>232.41000000000003</v>
      </c>
      <c r="AL36" s="8">
        <f t="shared" si="45"/>
        <v>142.24</v>
      </c>
      <c r="AM36" s="8">
        <f t="shared" si="45"/>
        <v>195.072</v>
      </c>
      <c r="AN36" s="8">
        <f t="shared" si="45"/>
        <v>218.94799999999998</v>
      </c>
      <c r="AO36" s="8">
        <f t="shared" si="45"/>
        <v>30.988</v>
      </c>
      <c r="AP36" s="8">
        <f t="shared" si="45"/>
        <v>238.506</v>
      </c>
      <c r="AQ36" s="8">
        <f t="shared" si="45"/>
        <v>227</v>
      </c>
      <c r="AR36" s="8">
        <f t="shared" si="45"/>
        <v>130</v>
      </c>
      <c r="AS36" s="8">
        <f t="shared" si="45"/>
        <v>156</v>
      </c>
      <c r="AT36" s="8">
        <f t="shared" si="45"/>
        <v>166</v>
      </c>
      <c r="AU36" s="8">
        <f t="shared" si="45"/>
        <v>268</v>
      </c>
      <c r="AV36" s="8">
        <f t="shared" si="45"/>
        <v>209</v>
      </c>
      <c r="AW36" s="8">
        <f t="shared" si="45"/>
        <v>222</v>
      </c>
      <c r="AX36" s="8">
        <f t="shared" si="45"/>
        <v>258</v>
      </c>
      <c r="AY36" s="8">
        <f t="shared" si="45"/>
        <v>235</v>
      </c>
      <c r="AZ36" s="8">
        <f t="shared" si="45"/>
        <v>202</v>
      </c>
      <c r="BA36" s="8">
        <f t="shared" si="45"/>
        <v>206</v>
      </c>
      <c r="BB36" s="8">
        <f t="shared" si="45"/>
        <v>144</v>
      </c>
      <c r="BC36" s="8">
        <f t="shared" si="45"/>
        <v>156</v>
      </c>
      <c r="BD36" s="8">
        <f t="shared" si="45"/>
        <v>185</v>
      </c>
      <c r="BE36" s="8">
        <f t="shared" si="45"/>
        <v>195</v>
      </c>
      <c r="BF36" s="8">
        <f t="shared" si="45"/>
        <v>215.7</v>
      </c>
      <c r="BG36" s="8">
        <f t="shared" si="45"/>
        <v>107.7</v>
      </c>
      <c r="BH36" s="8">
        <f t="shared" si="45"/>
        <v>160</v>
      </c>
      <c r="BI36" s="8">
        <f t="shared" si="45"/>
        <v>181.5</v>
      </c>
      <c r="BJ36" s="8">
        <f t="shared" si="45"/>
        <v>257.89999999999998</v>
      </c>
      <c r="BK36" s="8">
        <f t="shared" si="45"/>
        <v>179.7</v>
      </c>
      <c r="BL36" s="8">
        <f t="shared" si="45"/>
        <v>220.2</v>
      </c>
      <c r="BM36" s="8">
        <f t="shared" si="45"/>
        <v>157.69999999999999</v>
      </c>
      <c r="BN36" s="8">
        <f t="shared" ref="BN36:BS36" si="46">SUM(BN12:BN14)</f>
        <v>294.8</v>
      </c>
      <c r="BO36" s="8">
        <f t="shared" si="46"/>
        <v>238</v>
      </c>
      <c r="BP36" s="8">
        <f t="shared" si="46"/>
        <v>213.6</v>
      </c>
      <c r="BQ36" s="8">
        <f t="shared" si="46"/>
        <v>128.9</v>
      </c>
      <c r="BR36" s="8">
        <f t="shared" si="46"/>
        <v>299.10000000000002</v>
      </c>
      <c r="BS36" s="8">
        <f t="shared" si="46"/>
        <v>226.8</v>
      </c>
      <c r="BT36" s="8">
        <f t="shared" ref="BT36:CE36" si="47">SUM(BT12:BT14)</f>
        <v>173</v>
      </c>
      <c r="BU36" s="8">
        <f t="shared" si="47"/>
        <v>150</v>
      </c>
      <c r="BV36" s="8">
        <f t="shared" si="47"/>
        <v>159.20000000000002</v>
      </c>
      <c r="BW36" s="8">
        <f t="shared" si="47"/>
        <v>115.2</v>
      </c>
      <c r="BX36" s="8">
        <f t="shared" si="47"/>
        <v>196.20000000000002</v>
      </c>
      <c r="BY36" s="8">
        <f t="shared" si="47"/>
        <v>117.19999999999999</v>
      </c>
      <c r="BZ36" s="8">
        <f t="shared" si="47"/>
        <v>155.4</v>
      </c>
      <c r="CA36" s="8">
        <f t="shared" si="47"/>
        <v>141.6</v>
      </c>
      <c r="CB36" s="8">
        <f t="shared" si="47"/>
        <v>309.2</v>
      </c>
      <c r="CC36" s="8">
        <f t="shared" si="47"/>
        <v>185.2</v>
      </c>
      <c r="CD36" s="8">
        <f t="shared" si="47"/>
        <v>295.60000000000002</v>
      </c>
      <c r="CE36" s="8">
        <f t="shared" si="47"/>
        <v>154.80000000000001</v>
      </c>
      <c r="CF36" s="8">
        <f>SUM(CF12:CF14)</f>
        <v>276.39999999999998</v>
      </c>
      <c r="CG36" s="8">
        <f>SUM(CG12:CG14)</f>
        <v>214.79999999999998</v>
      </c>
      <c r="CH36" s="8">
        <f>SUM(CH12:CH14)</f>
        <v>117.89999999999999</v>
      </c>
      <c r="CI36" s="8">
        <f>SUM(CI12:CI14)</f>
        <v>172</v>
      </c>
      <c r="CJ36" s="8">
        <f>SUM(CJ12:CJ14)</f>
        <v>150.80000000000001</v>
      </c>
      <c r="CL36" s="29" t="s">
        <v>101</v>
      </c>
      <c r="CM36" s="4">
        <f t="shared" si="17"/>
        <v>186.03949425287362</v>
      </c>
      <c r="CN36" s="29" t="s">
        <v>102</v>
      </c>
      <c r="CO36" s="5"/>
      <c r="CP36" s="37"/>
      <c r="CQ36" s="6"/>
      <c r="CS36" s="8">
        <v>1988</v>
      </c>
      <c r="CT36" s="19">
        <v>298.90000000000003</v>
      </c>
      <c r="CV36" s="8">
        <v>1950</v>
      </c>
      <c r="CW36" s="19">
        <v>588.2639999999999</v>
      </c>
      <c r="CY36" s="8">
        <v>2004</v>
      </c>
      <c r="CZ36" s="19">
        <v>582.4</v>
      </c>
      <c r="DB36" s="8">
        <v>1947</v>
      </c>
      <c r="DC36" s="19">
        <v>359.15600000000006</v>
      </c>
      <c r="DD36" s="8">
        <v>32</v>
      </c>
      <c r="DE36" s="8">
        <v>1960</v>
      </c>
      <c r="DF36" s="19">
        <v>39.369999999999997</v>
      </c>
      <c r="DH36" s="8">
        <v>1939</v>
      </c>
      <c r="DI36" s="19">
        <v>32.258000000000003</v>
      </c>
      <c r="DJ36" s="19"/>
      <c r="DK36" s="37">
        <v>2006</v>
      </c>
      <c r="DL36" s="19">
        <v>28</v>
      </c>
      <c r="DN36" s="8">
        <v>1959</v>
      </c>
      <c r="DO36" s="19">
        <v>76.454000000000008</v>
      </c>
      <c r="DQ36" s="8">
        <v>1942</v>
      </c>
      <c r="DR36" s="19">
        <v>127.50800000000001</v>
      </c>
      <c r="DT36" s="8">
        <v>1998</v>
      </c>
      <c r="DU36" s="19">
        <v>933.50000000000011</v>
      </c>
    </row>
    <row r="37" spans="1:125">
      <c r="A37" s="36" t="s">
        <v>108</v>
      </c>
      <c r="B37" s="19">
        <f t="shared" ref="B37:AG37" si="48">SUM(B15:B17)</f>
        <v>84.581999999999994</v>
      </c>
      <c r="C37" s="19">
        <f t="shared" si="48"/>
        <v>87.63</v>
      </c>
      <c r="D37" s="19">
        <f t="shared" si="48"/>
        <v>110.744</v>
      </c>
      <c r="E37" s="19">
        <f t="shared" si="48"/>
        <v>46.736000000000004</v>
      </c>
      <c r="F37" s="19">
        <f t="shared" si="48"/>
        <v>188.976</v>
      </c>
      <c r="G37" s="19">
        <f t="shared" si="48"/>
        <v>219.45600000000002</v>
      </c>
      <c r="H37" s="19">
        <f t="shared" si="48"/>
        <v>154.43200000000002</v>
      </c>
      <c r="I37" s="19">
        <f t="shared" si="48"/>
        <v>72.135999999999996</v>
      </c>
      <c r="J37" s="19">
        <f t="shared" si="48"/>
        <v>104.14</v>
      </c>
      <c r="K37" s="19">
        <f t="shared" si="48"/>
        <v>99.06</v>
      </c>
      <c r="L37" s="19">
        <f t="shared" si="48"/>
        <v>196.85000000000002</v>
      </c>
      <c r="M37" s="19">
        <f t="shared" si="48"/>
        <v>223.012</v>
      </c>
      <c r="N37" s="19">
        <f t="shared" si="48"/>
        <v>134.874</v>
      </c>
      <c r="O37" s="19">
        <f t="shared" si="48"/>
        <v>258.06400000000002</v>
      </c>
      <c r="P37" s="19">
        <f t="shared" si="48"/>
        <v>185.166</v>
      </c>
      <c r="Q37" s="19">
        <f t="shared" si="48"/>
        <v>147.828</v>
      </c>
      <c r="R37" s="19">
        <f t="shared" si="48"/>
        <v>174.49800000000002</v>
      </c>
      <c r="S37" s="19">
        <f t="shared" si="48"/>
        <v>164.59200000000001</v>
      </c>
      <c r="T37" s="19">
        <f t="shared" si="48"/>
        <v>168.91</v>
      </c>
      <c r="U37" s="19">
        <f t="shared" si="48"/>
        <v>121.91999999999999</v>
      </c>
      <c r="V37" s="19">
        <f t="shared" si="48"/>
        <v>58.42</v>
      </c>
      <c r="W37" s="19">
        <f t="shared" si="48"/>
        <v>250.952</v>
      </c>
      <c r="X37" s="19">
        <f t="shared" si="48"/>
        <v>220.726</v>
      </c>
      <c r="Y37" s="19">
        <f t="shared" si="48"/>
        <v>201.93</v>
      </c>
      <c r="Z37" s="19">
        <f t="shared" si="48"/>
        <v>78.994</v>
      </c>
      <c r="AA37" s="19">
        <f t="shared" si="48"/>
        <v>103.63200000000001</v>
      </c>
      <c r="AB37" s="19">
        <f t="shared" si="48"/>
        <v>186.69</v>
      </c>
      <c r="AC37" s="19">
        <f t="shared" si="48"/>
        <v>195.58</v>
      </c>
      <c r="AD37" s="19">
        <f t="shared" si="48"/>
        <v>70.358000000000004</v>
      </c>
      <c r="AE37" s="19">
        <f t="shared" si="48"/>
        <v>145.28800000000001</v>
      </c>
      <c r="AF37" s="19">
        <f t="shared" si="48"/>
        <v>141.732</v>
      </c>
      <c r="AG37" s="19">
        <f t="shared" si="48"/>
        <v>82.295999999999992</v>
      </c>
      <c r="AH37" s="19">
        <f t="shared" ref="AH37:BM37" si="49">SUM(AH15:AH17)</f>
        <v>211.07400000000001</v>
      </c>
      <c r="AI37" s="19">
        <f t="shared" si="49"/>
        <v>89.408000000000001</v>
      </c>
      <c r="AJ37" s="19">
        <f t="shared" si="49"/>
        <v>138.93799999999999</v>
      </c>
      <c r="AK37" s="19">
        <f t="shared" si="49"/>
        <v>107.696</v>
      </c>
      <c r="AL37" s="19">
        <f t="shared" si="49"/>
        <v>142.494</v>
      </c>
      <c r="AM37" s="19">
        <f t="shared" si="49"/>
        <v>216.916</v>
      </c>
      <c r="AN37" s="19">
        <f t="shared" si="49"/>
        <v>149.60599999999999</v>
      </c>
      <c r="AO37" s="19">
        <f t="shared" si="49"/>
        <v>131.31800000000001</v>
      </c>
      <c r="AP37" s="19">
        <f t="shared" si="49"/>
        <v>180.84800000000001</v>
      </c>
      <c r="AQ37" s="19">
        <f t="shared" si="49"/>
        <v>239</v>
      </c>
      <c r="AR37" s="19">
        <f t="shared" si="49"/>
        <v>93</v>
      </c>
      <c r="AS37" s="19">
        <f t="shared" si="49"/>
        <v>102</v>
      </c>
      <c r="AT37" s="19">
        <f t="shared" si="49"/>
        <v>243</v>
      </c>
      <c r="AU37" s="19">
        <f t="shared" si="49"/>
        <v>166</v>
      </c>
      <c r="AV37" s="19">
        <f t="shared" si="49"/>
        <v>114</v>
      </c>
      <c r="AW37" s="19">
        <f t="shared" si="49"/>
        <v>166</v>
      </c>
      <c r="AX37" s="19">
        <f t="shared" si="49"/>
        <v>130</v>
      </c>
      <c r="AY37" s="19">
        <f t="shared" si="49"/>
        <v>199</v>
      </c>
      <c r="AZ37" s="19">
        <f t="shared" si="49"/>
        <v>161</v>
      </c>
      <c r="BA37" s="19">
        <f t="shared" si="49"/>
        <v>188</v>
      </c>
      <c r="BB37" s="19">
        <f t="shared" si="49"/>
        <v>106</v>
      </c>
      <c r="BC37" s="19">
        <f t="shared" si="49"/>
        <v>213</v>
      </c>
      <c r="BD37" s="19">
        <f t="shared" si="49"/>
        <v>81</v>
      </c>
      <c r="BE37" s="19">
        <f t="shared" si="49"/>
        <v>150</v>
      </c>
      <c r="BF37" s="19">
        <f t="shared" si="49"/>
        <v>129.30000000000001</v>
      </c>
      <c r="BG37" s="19">
        <f t="shared" si="49"/>
        <v>175.8</v>
      </c>
      <c r="BH37" s="19">
        <f t="shared" si="49"/>
        <v>139</v>
      </c>
      <c r="BI37" s="19">
        <f t="shared" si="49"/>
        <v>170.5</v>
      </c>
      <c r="BJ37" s="19">
        <f t="shared" si="49"/>
        <v>168.7</v>
      </c>
      <c r="BK37" s="19">
        <f t="shared" si="49"/>
        <v>133.30000000000001</v>
      </c>
      <c r="BL37" s="19">
        <f t="shared" si="49"/>
        <v>171.7</v>
      </c>
      <c r="BM37" s="19">
        <f t="shared" si="49"/>
        <v>153.69999999999999</v>
      </c>
      <c r="BN37" s="19">
        <f t="shared" ref="BN37:CJ37" si="50">SUM(BN15:BN17)</f>
        <v>289</v>
      </c>
      <c r="BO37" s="19">
        <f t="shared" si="50"/>
        <v>216.29999999999998</v>
      </c>
      <c r="BP37" s="19">
        <f t="shared" si="50"/>
        <v>171.89999999999998</v>
      </c>
      <c r="BQ37" s="19">
        <f t="shared" si="50"/>
        <v>86.399999999999991</v>
      </c>
      <c r="BR37" s="19">
        <f t="shared" si="50"/>
        <v>228.8</v>
      </c>
      <c r="BS37" s="19">
        <f t="shared" si="50"/>
        <v>222.89999999999998</v>
      </c>
      <c r="BT37" s="19">
        <f t="shared" si="50"/>
        <v>116.79999999999998</v>
      </c>
      <c r="BU37" s="19">
        <f t="shared" si="50"/>
        <v>297</v>
      </c>
      <c r="BV37" s="19">
        <f t="shared" si="50"/>
        <v>105.6</v>
      </c>
      <c r="BW37" s="19">
        <f t="shared" si="50"/>
        <v>192</v>
      </c>
      <c r="BX37" s="19">
        <f t="shared" si="50"/>
        <v>223</v>
      </c>
      <c r="BY37" s="19">
        <f t="shared" si="50"/>
        <v>86.2</v>
      </c>
      <c r="BZ37" s="19">
        <f t="shared" si="50"/>
        <v>166.4</v>
      </c>
      <c r="CA37" s="19">
        <f t="shared" si="50"/>
        <v>135</v>
      </c>
      <c r="CB37" s="19">
        <f t="shared" si="50"/>
        <v>203.6</v>
      </c>
      <c r="CC37" s="19">
        <f t="shared" si="50"/>
        <v>197.8</v>
      </c>
      <c r="CD37" s="19">
        <f t="shared" si="50"/>
        <v>144</v>
      </c>
      <c r="CE37" s="19">
        <f t="shared" si="50"/>
        <v>169.6</v>
      </c>
      <c r="CF37" s="19">
        <f t="shared" si="50"/>
        <v>92.4</v>
      </c>
      <c r="CG37" s="19">
        <f t="shared" si="50"/>
        <v>172</v>
      </c>
      <c r="CH37" s="19">
        <f t="shared" si="50"/>
        <v>80</v>
      </c>
      <c r="CI37" s="19">
        <f t="shared" si="50"/>
        <v>63.199999999999996</v>
      </c>
      <c r="CJ37" s="19">
        <f t="shared" si="50"/>
        <v>171.4</v>
      </c>
      <c r="CK37" s="19"/>
      <c r="CL37" s="29" t="s">
        <v>108</v>
      </c>
      <c r="CM37" s="4">
        <f t="shared" si="17"/>
        <v>154.85979310344825</v>
      </c>
      <c r="CN37" s="29" t="s">
        <v>103</v>
      </c>
      <c r="CO37" s="6"/>
      <c r="CP37" s="40"/>
      <c r="CQ37" s="6"/>
      <c r="CS37" s="8">
        <v>1950</v>
      </c>
      <c r="CT37" s="19">
        <v>302.51400000000001</v>
      </c>
      <c r="CV37" s="8">
        <v>2000</v>
      </c>
      <c r="CW37" s="19">
        <v>589.79999999999984</v>
      </c>
      <c r="CY37" s="8">
        <v>1961</v>
      </c>
      <c r="CZ37" s="19">
        <v>591.56600000000003</v>
      </c>
      <c r="DB37" s="8">
        <v>1965</v>
      </c>
      <c r="DC37" s="19">
        <v>363.22</v>
      </c>
      <c r="DD37" s="8">
        <v>33</v>
      </c>
      <c r="DE37" s="8">
        <v>1986</v>
      </c>
      <c r="DF37" s="19">
        <v>41.3</v>
      </c>
      <c r="DH37" s="8">
        <v>1954</v>
      </c>
      <c r="DI37" s="19">
        <v>33.527999999999999</v>
      </c>
      <c r="DJ37" s="19"/>
      <c r="DK37" s="37">
        <v>1935</v>
      </c>
      <c r="DL37" s="19">
        <v>30.988</v>
      </c>
      <c r="DN37" s="8">
        <v>1966</v>
      </c>
      <c r="DO37" s="19">
        <v>77.47</v>
      </c>
      <c r="DQ37" s="8">
        <v>2002</v>
      </c>
      <c r="DR37" s="19">
        <v>128.39999999999998</v>
      </c>
      <c r="DT37" s="8">
        <v>2005</v>
      </c>
      <c r="DU37" s="19">
        <v>938.4</v>
      </c>
    </row>
    <row r="38" spans="1:125">
      <c r="A38" s="8" t="s">
        <v>127</v>
      </c>
      <c r="B38" s="19">
        <f t="shared" ref="B38:AG38" si="51">SUM(B13:B15)</f>
        <v>86.106000000000009</v>
      </c>
      <c r="C38" s="19">
        <f t="shared" si="51"/>
        <v>177.292</v>
      </c>
      <c r="D38" s="19">
        <f t="shared" si="51"/>
        <v>68.325999999999993</v>
      </c>
      <c r="E38" s="19">
        <f t="shared" si="51"/>
        <v>130.55599999999998</v>
      </c>
      <c r="F38" s="19">
        <f t="shared" si="51"/>
        <v>203.70799999999997</v>
      </c>
      <c r="G38" s="19">
        <f t="shared" si="51"/>
        <v>196.34199999999998</v>
      </c>
      <c r="H38" s="19">
        <f t="shared" si="51"/>
        <v>192.786</v>
      </c>
      <c r="I38" s="19">
        <f t="shared" si="51"/>
        <v>86.867999999999995</v>
      </c>
      <c r="J38" s="19">
        <f t="shared" si="51"/>
        <v>154.43200000000002</v>
      </c>
      <c r="K38" s="19">
        <f t="shared" si="51"/>
        <v>189.738</v>
      </c>
      <c r="L38" s="19">
        <f t="shared" si="51"/>
        <v>153.66999999999999</v>
      </c>
      <c r="M38" s="19">
        <f t="shared" si="51"/>
        <v>214.63</v>
      </c>
      <c r="N38" s="19">
        <f t="shared" si="51"/>
        <v>199.64400000000001</v>
      </c>
      <c r="O38" s="19">
        <f t="shared" si="51"/>
        <v>278.63799999999998</v>
      </c>
      <c r="P38" s="19">
        <f t="shared" si="51"/>
        <v>187.19800000000001</v>
      </c>
      <c r="Q38" s="19">
        <f t="shared" si="51"/>
        <v>203.70799999999997</v>
      </c>
      <c r="R38" s="19">
        <f t="shared" si="51"/>
        <v>125.476</v>
      </c>
      <c r="S38" s="19">
        <f t="shared" si="51"/>
        <v>183.13400000000001</v>
      </c>
      <c r="T38" s="19">
        <f t="shared" si="51"/>
        <v>236.982</v>
      </c>
      <c r="U38" s="19">
        <f t="shared" si="51"/>
        <v>100.83799999999999</v>
      </c>
      <c r="V38" s="19">
        <f t="shared" si="51"/>
        <v>158.24199999999999</v>
      </c>
      <c r="W38" s="19">
        <f t="shared" si="51"/>
        <v>130.30199999999999</v>
      </c>
      <c r="X38" s="19">
        <f t="shared" si="51"/>
        <v>133.858</v>
      </c>
      <c r="Y38" s="19">
        <f t="shared" si="51"/>
        <v>199.39000000000001</v>
      </c>
      <c r="Z38" s="19">
        <f t="shared" si="51"/>
        <v>248.92000000000002</v>
      </c>
      <c r="AA38" s="19">
        <f t="shared" si="51"/>
        <v>155.702</v>
      </c>
      <c r="AB38" s="19">
        <f t="shared" si="51"/>
        <v>121.91999999999999</v>
      </c>
      <c r="AC38" s="19">
        <f t="shared" si="51"/>
        <v>143.76400000000001</v>
      </c>
      <c r="AD38" s="19">
        <f t="shared" si="51"/>
        <v>105.15600000000001</v>
      </c>
      <c r="AE38" s="19">
        <f t="shared" si="51"/>
        <v>210.82</v>
      </c>
      <c r="AF38" s="19">
        <f t="shared" si="51"/>
        <v>204.97800000000001</v>
      </c>
      <c r="AG38" s="19">
        <f t="shared" si="51"/>
        <v>173.482</v>
      </c>
      <c r="AH38" s="19">
        <f t="shared" ref="AH38:BM38" si="52">SUM(AH13:AH15)</f>
        <v>130.55600000000001</v>
      </c>
      <c r="AI38" s="19">
        <f t="shared" si="52"/>
        <v>292.10000000000002</v>
      </c>
      <c r="AJ38" s="19">
        <f t="shared" si="52"/>
        <v>169.92599999999999</v>
      </c>
      <c r="AK38" s="19">
        <f t="shared" si="52"/>
        <v>189.23000000000002</v>
      </c>
      <c r="AL38" s="19">
        <f t="shared" si="52"/>
        <v>148.59</v>
      </c>
      <c r="AM38" s="19">
        <f t="shared" si="52"/>
        <v>243.07799999999997</v>
      </c>
      <c r="AN38" s="19">
        <f t="shared" si="52"/>
        <v>162.05199999999999</v>
      </c>
      <c r="AO38" s="19">
        <f t="shared" si="52"/>
        <v>87.376000000000005</v>
      </c>
      <c r="AP38" s="19">
        <f t="shared" si="52"/>
        <v>287.78200000000004</v>
      </c>
      <c r="AQ38" s="19">
        <f t="shared" si="52"/>
        <v>183</v>
      </c>
      <c r="AR38" s="19">
        <f t="shared" si="52"/>
        <v>118</v>
      </c>
      <c r="AS38" s="19">
        <f t="shared" si="52"/>
        <v>157</v>
      </c>
      <c r="AT38" s="19">
        <f t="shared" si="52"/>
        <v>267</v>
      </c>
      <c r="AU38" s="19">
        <f t="shared" si="52"/>
        <v>176</v>
      </c>
      <c r="AV38" s="19">
        <f t="shared" si="52"/>
        <v>206</v>
      </c>
      <c r="AW38" s="19">
        <f t="shared" si="52"/>
        <v>184</v>
      </c>
      <c r="AX38" s="19">
        <f t="shared" si="52"/>
        <v>277</v>
      </c>
      <c r="AY38" s="19">
        <f t="shared" si="52"/>
        <v>183</v>
      </c>
      <c r="AZ38" s="19">
        <f t="shared" si="52"/>
        <v>162</v>
      </c>
      <c r="BA38" s="19">
        <f t="shared" si="52"/>
        <v>176</v>
      </c>
      <c r="BB38" s="19">
        <f t="shared" si="52"/>
        <v>116</v>
      </c>
      <c r="BC38" s="19">
        <f t="shared" si="52"/>
        <v>239</v>
      </c>
      <c r="BD38" s="19">
        <f t="shared" si="52"/>
        <v>173</v>
      </c>
      <c r="BE38" s="19">
        <f t="shared" si="52"/>
        <v>193</v>
      </c>
      <c r="BF38" s="19">
        <f t="shared" si="52"/>
        <v>206.39999999999998</v>
      </c>
      <c r="BG38" s="19">
        <f t="shared" si="52"/>
        <v>115.89999999999999</v>
      </c>
      <c r="BH38" s="19">
        <f t="shared" si="52"/>
        <v>158.4</v>
      </c>
      <c r="BI38" s="19">
        <f t="shared" si="52"/>
        <v>158</v>
      </c>
      <c r="BJ38" s="19">
        <f t="shared" si="52"/>
        <v>253.7</v>
      </c>
      <c r="BK38" s="19">
        <f t="shared" si="52"/>
        <v>207.1</v>
      </c>
      <c r="BL38" s="19">
        <f t="shared" si="52"/>
        <v>263.5</v>
      </c>
      <c r="BM38" s="19">
        <f t="shared" si="52"/>
        <v>89.5</v>
      </c>
      <c r="BN38" s="19">
        <f t="shared" ref="BN38:CI38" si="53">SUM(BN13:BN15)</f>
        <v>322.2</v>
      </c>
      <c r="BO38" s="19">
        <f t="shared" si="53"/>
        <v>242.6</v>
      </c>
      <c r="BP38" s="19">
        <f t="shared" si="53"/>
        <v>233.2</v>
      </c>
      <c r="BQ38" s="19">
        <f t="shared" si="53"/>
        <v>116.1</v>
      </c>
      <c r="BR38" s="19">
        <f t="shared" si="53"/>
        <v>271.3</v>
      </c>
      <c r="BS38" s="19">
        <f t="shared" si="53"/>
        <v>170.9</v>
      </c>
      <c r="BT38" s="19">
        <f t="shared" si="53"/>
        <v>156</v>
      </c>
      <c r="BU38" s="19">
        <f t="shared" si="53"/>
        <v>88</v>
      </c>
      <c r="BV38" s="19">
        <f t="shared" si="53"/>
        <v>96.2</v>
      </c>
      <c r="BW38" s="19">
        <f t="shared" si="53"/>
        <v>135.4</v>
      </c>
      <c r="BX38" s="19">
        <f t="shared" si="53"/>
        <v>220</v>
      </c>
      <c r="BY38" s="19">
        <f t="shared" si="53"/>
        <v>121.8</v>
      </c>
      <c r="BZ38" s="19">
        <f t="shared" si="53"/>
        <v>110.19999999999999</v>
      </c>
      <c r="CA38" s="19">
        <f t="shared" si="53"/>
        <v>131.6</v>
      </c>
      <c r="CB38" s="19">
        <f t="shared" si="53"/>
        <v>359.8</v>
      </c>
      <c r="CC38" s="19">
        <f t="shared" si="53"/>
        <v>183.2</v>
      </c>
      <c r="CD38" s="19">
        <f t="shared" si="53"/>
        <v>233.8</v>
      </c>
      <c r="CE38" s="19">
        <f t="shared" si="53"/>
        <v>127</v>
      </c>
      <c r="CF38" s="19">
        <f t="shared" si="53"/>
        <v>228.6</v>
      </c>
      <c r="CG38" s="19">
        <f t="shared" si="53"/>
        <v>167.4</v>
      </c>
      <c r="CH38" s="19">
        <f t="shared" si="53"/>
        <v>60.6</v>
      </c>
      <c r="CI38" s="19">
        <f t="shared" si="53"/>
        <v>139.4</v>
      </c>
      <c r="CJ38" s="19">
        <f t="shared" ref="CJ38" si="54">SUM(CJ13:CJ15)</f>
        <v>100.4</v>
      </c>
      <c r="CK38" s="19"/>
      <c r="CL38" s="29" t="s">
        <v>127</v>
      </c>
      <c r="CM38" s="4">
        <f t="shared" si="17"/>
        <v>176.38501149425289</v>
      </c>
      <c r="CO38" s="5"/>
      <c r="CP38" s="37"/>
      <c r="CQ38" s="6"/>
      <c r="CS38" s="8">
        <v>1959</v>
      </c>
      <c r="CT38" s="19">
        <v>305.81600000000003</v>
      </c>
      <c r="CV38" s="8">
        <v>2006</v>
      </c>
      <c r="CW38" s="19">
        <v>590.4</v>
      </c>
      <c r="CY38" s="8">
        <v>1964</v>
      </c>
      <c r="CZ38" s="19">
        <v>597.66200000000003</v>
      </c>
      <c r="DB38" s="8">
        <v>1946</v>
      </c>
      <c r="DC38" s="19">
        <v>363.72800000000001</v>
      </c>
      <c r="DD38" s="8">
        <v>34</v>
      </c>
      <c r="DE38" s="8">
        <v>1978</v>
      </c>
      <c r="DF38" s="19">
        <v>42</v>
      </c>
      <c r="DH38" s="8">
        <v>1986</v>
      </c>
      <c r="DI38" s="19">
        <v>33.700000000000003</v>
      </c>
      <c r="DJ38" s="19"/>
      <c r="DK38" s="37">
        <v>2014</v>
      </c>
      <c r="DL38" s="19">
        <v>31.8</v>
      </c>
      <c r="DN38" s="8">
        <v>1972</v>
      </c>
      <c r="DO38" s="19">
        <v>78</v>
      </c>
      <c r="DQ38" s="8">
        <v>1980</v>
      </c>
      <c r="DR38" s="19">
        <v>130</v>
      </c>
      <c r="DT38" s="8">
        <v>1946</v>
      </c>
      <c r="DU38" s="19">
        <v>941.06999999999971</v>
      </c>
    </row>
    <row r="39" spans="1:125">
      <c r="A39" s="36" t="s">
        <v>128</v>
      </c>
      <c r="B39" s="8">
        <f t="shared" ref="B39:AG39" si="55">SUM(B13:B16)</f>
        <v>102.61600000000001</v>
      </c>
      <c r="C39" s="8">
        <f t="shared" si="55"/>
        <v>195.32599999999999</v>
      </c>
      <c r="D39" s="8">
        <f t="shared" si="55"/>
        <v>141.22399999999999</v>
      </c>
      <c r="E39" s="8">
        <f t="shared" si="55"/>
        <v>137.92199999999997</v>
      </c>
      <c r="F39" s="8">
        <f t="shared" si="55"/>
        <v>301.75199999999995</v>
      </c>
      <c r="G39" s="8">
        <f t="shared" si="55"/>
        <v>277.36799999999999</v>
      </c>
      <c r="H39" s="8">
        <f t="shared" si="55"/>
        <v>241.554</v>
      </c>
      <c r="I39" s="8">
        <f t="shared" si="55"/>
        <v>90.931999999999988</v>
      </c>
      <c r="J39" s="8">
        <f t="shared" si="55"/>
        <v>164.33800000000002</v>
      </c>
      <c r="K39" s="8">
        <f t="shared" si="55"/>
        <v>219.45599999999999</v>
      </c>
      <c r="L39" s="8">
        <f t="shared" si="55"/>
        <v>212.85199999999998</v>
      </c>
      <c r="M39" s="8">
        <f t="shared" si="55"/>
        <v>324.86599999999999</v>
      </c>
      <c r="N39" s="8">
        <f t="shared" si="55"/>
        <v>248.666</v>
      </c>
      <c r="O39" s="8">
        <f t="shared" si="55"/>
        <v>322.58</v>
      </c>
      <c r="P39" s="8">
        <f t="shared" si="55"/>
        <v>289.81400000000002</v>
      </c>
      <c r="Q39" s="8">
        <f t="shared" si="55"/>
        <v>268.47799999999995</v>
      </c>
      <c r="R39" s="8">
        <f t="shared" si="55"/>
        <v>215.9</v>
      </c>
      <c r="S39" s="8">
        <f t="shared" si="55"/>
        <v>246.63400000000001</v>
      </c>
      <c r="T39" s="8">
        <f t="shared" si="55"/>
        <v>285.75</v>
      </c>
      <c r="U39" s="8">
        <f t="shared" si="55"/>
        <v>135.636</v>
      </c>
      <c r="V39" s="8">
        <f t="shared" si="55"/>
        <v>197.358</v>
      </c>
      <c r="W39" s="8">
        <f t="shared" si="55"/>
        <v>245.11</v>
      </c>
      <c r="X39" s="8">
        <f t="shared" si="55"/>
        <v>186.43600000000001</v>
      </c>
      <c r="Y39" s="8">
        <f t="shared" si="55"/>
        <v>293.37</v>
      </c>
      <c r="Z39" s="8">
        <f t="shared" si="55"/>
        <v>259.58800000000002</v>
      </c>
      <c r="AA39" s="8">
        <f t="shared" si="55"/>
        <v>180.08600000000001</v>
      </c>
      <c r="AB39" s="8">
        <f t="shared" si="55"/>
        <v>197.86599999999999</v>
      </c>
      <c r="AC39" s="8">
        <f t="shared" si="55"/>
        <v>213.36</v>
      </c>
      <c r="AD39" s="8">
        <f t="shared" si="55"/>
        <v>135.89000000000001</v>
      </c>
      <c r="AE39" s="8">
        <f t="shared" si="55"/>
        <v>266.7</v>
      </c>
      <c r="AF39" s="8">
        <f t="shared" si="55"/>
        <v>244.34800000000001</v>
      </c>
      <c r="AG39" s="8">
        <f t="shared" si="55"/>
        <v>175.768</v>
      </c>
      <c r="AH39" s="8">
        <f t="shared" ref="AH39:BM39" si="56">SUM(AH13:AH16)</f>
        <v>245.11</v>
      </c>
      <c r="AI39" s="8">
        <f t="shared" si="56"/>
        <v>304.54600000000005</v>
      </c>
      <c r="AJ39" s="8">
        <f t="shared" si="56"/>
        <v>197.35799999999998</v>
      </c>
      <c r="AK39" s="8">
        <f t="shared" si="56"/>
        <v>209.80400000000003</v>
      </c>
      <c r="AL39" s="8">
        <f t="shared" si="56"/>
        <v>172.72</v>
      </c>
      <c r="AM39" s="8">
        <f t="shared" si="56"/>
        <v>287.52799999999996</v>
      </c>
      <c r="AN39" s="8">
        <f t="shared" si="56"/>
        <v>237.99799999999999</v>
      </c>
      <c r="AO39" s="8">
        <f t="shared" si="56"/>
        <v>112.01400000000001</v>
      </c>
      <c r="AP39" s="8">
        <f t="shared" si="56"/>
        <v>324.61200000000002</v>
      </c>
      <c r="AQ39" s="8">
        <f t="shared" si="56"/>
        <v>338</v>
      </c>
      <c r="AR39" s="8">
        <f t="shared" si="56"/>
        <v>185</v>
      </c>
      <c r="AS39" s="8">
        <f t="shared" si="56"/>
        <v>174</v>
      </c>
      <c r="AT39" s="8">
        <f t="shared" si="56"/>
        <v>381</v>
      </c>
      <c r="AU39" s="8">
        <f t="shared" si="56"/>
        <v>239</v>
      </c>
      <c r="AV39" s="8">
        <f t="shared" si="56"/>
        <v>262</v>
      </c>
      <c r="AW39" s="8">
        <f t="shared" si="56"/>
        <v>251</v>
      </c>
      <c r="AX39" s="8">
        <f t="shared" si="56"/>
        <v>319</v>
      </c>
      <c r="AY39" s="8">
        <f t="shared" si="56"/>
        <v>304</v>
      </c>
      <c r="AZ39" s="8">
        <f t="shared" si="56"/>
        <v>213</v>
      </c>
      <c r="BA39" s="8">
        <f t="shared" si="56"/>
        <v>272</v>
      </c>
      <c r="BB39" s="8">
        <f t="shared" si="56"/>
        <v>140</v>
      </c>
      <c r="BC39" s="8">
        <f t="shared" si="56"/>
        <v>321</v>
      </c>
      <c r="BD39" s="8">
        <f t="shared" si="56"/>
        <v>194</v>
      </c>
      <c r="BE39" s="8">
        <f t="shared" si="56"/>
        <v>230</v>
      </c>
      <c r="BF39" s="8">
        <f t="shared" si="56"/>
        <v>247.7</v>
      </c>
      <c r="BG39" s="8">
        <f t="shared" si="56"/>
        <v>197.39999999999998</v>
      </c>
      <c r="BH39" s="8">
        <f t="shared" si="56"/>
        <v>208.9</v>
      </c>
      <c r="BI39" s="8">
        <f t="shared" si="56"/>
        <v>243.7</v>
      </c>
      <c r="BJ39" s="8">
        <f t="shared" si="56"/>
        <v>271.89999999999998</v>
      </c>
      <c r="BK39" s="8">
        <f t="shared" si="56"/>
        <v>232.7</v>
      </c>
      <c r="BL39" s="8">
        <f t="shared" si="56"/>
        <v>341</v>
      </c>
      <c r="BM39" s="8">
        <f t="shared" si="56"/>
        <v>116.9</v>
      </c>
      <c r="BN39" s="8">
        <f t="shared" ref="BN39:CI39" si="57">SUM(BN13:BN16)</f>
        <v>347.09999999999997</v>
      </c>
      <c r="BO39" s="8">
        <f t="shared" si="57"/>
        <v>316.39999999999998</v>
      </c>
      <c r="BP39" s="8">
        <f t="shared" si="57"/>
        <v>288.2</v>
      </c>
      <c r="BQ39" s="8">
        <f t="shared" si="57"/>
        <v>142.6</v>
      </c>
      <c r="BR39" s="8">
        <f t="shared" si="57"/>
        <v>415.8</v>
      </c>
      <c r="BS39" s="8">
        <f t="shared" si="57"/>
        <v>213.3</v>
      </c>
      <c r="BT39" s="8">
        <f t="shared" si="57"/>
        <v>213.8</v>
      </c>
      <c r="BU39" s="8">
        <f t="shared" si="57"/>
        <v>249</v>
      </c>
      <c r="BV39" s="8">
        <f t="shared" si="57"/>
        <v>111.4</v>
      </c>
      <c r="BW39" s="8">
        <f t="shared" si="57"/>
        <v>192.8</v>
      </c>
      <c r="BX39" s="8">
        <f t="shared" si="57"/>
        <v>303</v>
      </c>
      <c r="BY39" s="8">
        <f t="shared" si="57"/>
        <v>175.4</v>
      </c>
      <c r="BZ39" s="8">
        <f t="shared" si="57"/>
        <v>193.6</v>
      </c>
      <c r="CA39" s="8">
        <f t="shared" si="57"/>
        <v>222.39999999999998</v>
      </c>
      <c r="CB39" s="8">
        <f t="shared" si="57"/>
        <v>433.20000000000005</v>
      </c>
      <c r="CC39" s="8">
        <f t="shared" si="57"/>
        <v>298.60000000000002</v>
      </c>
      <c r="CD39" s="8">
        <f t="shared" si="57"/>
        <v>257.8</v>
      </c>
      <c r="CE39" s="8">
        <f t="shared" si="57"/>
        <v>212.4</v>
      </c>
      <c r="CF39" s="8">
        <f t="shared" si="57"/>
        <v>281.60000000000002</v>
      </c>
      <c r="CG39" s="8">
        <f t="shared" si="57"/>
        <v>223.4</v>
      </c>
      <c r="CH39" s="8">
        <f t="shared" si="57"/>
        <v>83</v>
      </c>
      <c r="CI39" s="8">
        <f t="shared" si="57"/>
        <v>145.4</v>
      </c>
      <c r="CJ39" s="8">
        <f t="shared" ref="CJ39" si="58">SUM(CJ13:CJ16)</f>
        <v>159</v>
      </c>
      <c r="CL39" s="29" t="s">
        <v>128</v>
      </c>
      <c r="CM39" s="4">
        <f t="shared" si="17"/>
        <v>233.03027586206898</v>
      </c>
      <c r="CN39" s="19"/>
      <c r="CO39" s="5"/>
      <c r="CP39" s="37"/>
      <c r="CQ39" s="6"/>
      <c r="CS39" s="8">
        <v>1991</v>
      </c>
      <c r="CT39" s="19">
        <v>307.5</v>
      </c>
      <c r="CV39" s="8">
        <v>2016</v>
      </c>
      <c r="CW39" s="8">
        <v>591.20000000000005</v>
      </c>
      <c r="CY39" s="8">
        <v>1935</v>
      </c>
      <c r="CZ39" s="19">
        <v>618.49</v>
      </c>
      <c r="DB39" s="8">
        <v>1987</v>
      </c>
      <c r="DC39" s="19">
        <v>363.9</v>
      </c>
      <c r="DD39" s="8">
        <v>35</v>
      </c>
      <c r="DE39" s="8">
        <v>1999</v>
      </c>
      <c r="DF39" s="19">
        <v>42.4</v>
      </c>
      <c r="DH39" s="8">
        <v>1992</v>
      </c>
      <c r="DI39" s="19">
        <v>33.700000000000003</v>
      </c>
      <c r="DJ39" s="19"/>
      <c r="DK39" s="37">
        <v>1962</v>
      </c>
      <c r="DL39" s="19">
        <v>32.003999999999998</v>
      </c>
      <c r="DN39" s="8">
        <v>1985</v>
      </c>
      <c r="DO39" s="19">
        <v>82</v>
      </c>
      <c r="DQ39" s="8">
        <v>1954</v>
      </c>
      <c r="DR39" s="19">
        <v>137.16</v>
      </c>
      <c r="DT39" s="8">
        <v>1989</v>
      </c>
      <c r="DU39" s="19">
        <v>942.70000000000027</v>
      </c>
    </row>
    <row r="40" spans="1:125">
      <c r="A40" s="36" t="s">
        <v>133</v>
      </c>
      <c r="B40" s="8">
        <f t="shared" ref="B40:AG40" si="59">SUM(B13:B17)</f>
        <v>159.00400000000002</v>
      </c>
      <c r="C40" s="8">
        <f t="shared" si="59"/>
        <v>211.328</v>
      </c>
      <c r="D40" s="8">
        <f t="shared" si="59"/>
        <v>163.82999999999998</v>
      </c>
      <c r="E40" s="8">
        <f t="shared" si="59"/>
        <v>155.44799999999998</v>
      </c>
      <c r="F40" s="8">
        <f t="shared" si="59"/>
        <v>343.66199999999992</v>
      </c>
      <c r="G40" s="8">
        <f t="shared" si="59"/>
        <v>319.786</v>
      </c>
      <c r="H40" s="8">
        <f t="shared" si="59"/>
        <v>297.94200000000001</v>
      </c>
      <c r="I40" s="8">
        <f t="shared" si="59"/>
        <v>132.84199999999998</v>
      </c>
      <c r="J40" s="8">
        <f t="shared" si="59"/>
        <v>206.75600000000003</v>
      </c>
      <c r="K40" s="8">
        <f t="shared" si="59"/>
        <v>251.714</v>
      </c>
      <c r="L40" s="8">
        <f t="shared" si="59"/>
        <v>265.17599999999999</v>
      </c>
      <c r="M40" s="8">
        <f t="shared" si="59"/>
        <v>355.85399999999998</v>
      </c>
      <c r="N40" s="8">
        <f t="shared" si="59"/>
        <v>286.25799999999998</v>
      </c>
      <c r="O40" s="8">
        <f t="shared" si="59"/>
        <v>345.18599999999998</v>
      </c>
      <c r="P40" s="8">
        <f t="shared" si="59"/>
        <v>339.85200000000003</v>
      </c>
      <c r="Q40" s="8">
        <f t="shared" si="59"/>
        <v>317.75399999999996</v>
      </c>
      <c r="R40" s="8">
        <f t="shared" si="59"/>
        <v>252.98400000000001</v>
      </c>
      <c r="S40" s="8">
        <f t="shared" si="59"/>
        <v>265.17600000000004</v>
      </c>
      <c r="T40" s="8">
        <f t="shared" si="59"/>
        <v>354.07600000000002</v>
      </c>
      <c r="U40" s="8">
        <f t="shared" si="59"/>
        <v>203.2</v>
      </c>
      <c r="V40" s="8">
        <f t="shared" si="59"/>
        <v>201.93</v>
      </c>
      <c r="W40" s="8">
        <f t="shared" si="59"/>
        <v>378.20600000000002</v>
      </c>
      <c r="X40" s="8">
        <f t="shared" si="59"/>
        <v>333.75599999999997</v>
      </c>
      <c r="Y40" s="8">
        <f t="shared" si="59"/>
        <v>346.45600000000002</v>
      </c>
      <c r="Z40" s="8">
        <f t="shared" si="59"/>
        <v>293.11600000000004</v>
      </c>
      <c r="AA40" s="8">
        <f t="shared" si="59"/>
        <v>226.822</v>
      </c>
      <c r="AB40" s="8">
        <f t="shared" si="59"/>
        <v>257.30199999999996</v>
      </c>
      <c r="AC40" s="8">
        <f t="shared" si="59"/>
        <v>283.71800000000002</v>
      </c>
      <c r="AD40" s="8">
        <f t="shared" si="59"/>
        <v>154.43200000000002</v>
      </c>
      <c r="AE40" s="8">
        <f t="shared" si="59"/>
        <v>287.274</v>
      </c>
      <c r="AF40" s="8">
        <f t="shared" si="59"/>
        <v>262.63600000000002</v>
      </c>
      <c r="AG40" s="8">
        <f t="shared" si="59"/>
        <v>187.96</v>
      </c>
      <c r="AH40" s="8">
        <f t="shared" ref="AH40:BM40" si="60">SUM(AH13:AH17)</f>
        <v>312.42</v>
      </c>
      <c r="AI40" s="8">
        <f t="shared" si="60"/>
        <v>330.20000000000005</v>
      </c>
      <c r="AJ40" s="8">
        <f t="shared" si="60"/>
        <v>260.60399999999998</v>
      </c>
      <c r="AK40" s="8">
        <f t="shared" si="60"/>
        <v>292.35400000000004</v>
      </c>
      <c r="AL40" s="8">
        <f t="shared" si="60"/>
        <v>226.06</v>
      </c>
      <c r="AM40" s="8">
        <f t="shared" si="60"/>
        <v>395.73199999999997</v>
      </c>
      <c r="AN40" s="8">
        <f t="shared" si="60"/>
        <v>265.43</v>
      </c>
      <c r="AO40" s="8">
        <f t="shared" si="60"/>
        <v>148.33600000000001</v>
      </c>
      <c r="AP40" s="8">
        <f t="shared" si="60"/>
        <v>333.75600000000003</v>
      </c>
      <c r="AQ40" s="8">
        <f t="shared" si="60"/>
        <v>398</v>
      </c>
      <c r="AR40" s="8">
        <f t="shared" si="60"/>
        <v>196</v>
      </c>
      <c r="AS40" s="8">
        <f t="shared" si="60"/>
        <v>231</v>
      </c>
      <c r="AT40" s="8">
        <f t="shared" si="60"/>
        <v>401</v>
      </c>
      <c r="AU40" s="8">
        <f t="shared" si="60"/>
        <v>328</v>
      </c>
      <c r="AV40" s="8">
        <f t="shared" si="60"/>
        <v>281</v>
      </c>
      <c r="AW40" s="8">
        <f t="shared" si="60"/>
        <v>308</v>
      </c>
      <c r="AX40" s="8">
        <f t="shared" si="60"/>
        <v>342</v>
      </c>
      <c r="AY40" s="8">
        <f t="shared" si="60"/>
        <v>362</v>
      </c>
      <c r="AZ40" s="8">
        <f t="shared" si="60"/>
        <v>269</v>
      </c>
      <c r="BA40" s="8">
        <f t="shared" si="60"/>
        <v>340</v>
      </c>
      <c r="BB40" s="8">
        <f t="shared" si="60"/>
        <v>162</v>
      </c>
      <c r="BC40" s="8">
        <f t="shared" si="60"/>
        <v>353</v>
      </c>
      <c r="BD40" s="8">
        <f t="shared" si="60"/>
        <v>230</v>
      </c>
      <c r="BE40" s="8">
        <f t="shared" si="60"/>
        <v>275</v>
      </c>
      <c r="BF40" s="8">
        <f t="shared" si="60"/>
        <v>281.39999999999998</v>
      </c>
      <c r="BG40" s="8">
        <f t="shared" si="60"/>
        <v>258.89999999999998</v>
      </c>
      <c r="BH40" s="8">
        <f t="shared" si="60"/>
        <v>275.60000000000002</v>
      </c>
      <c r="BI40" s="8">
        <f t="shared" si="60"/>
        <v>262.3</v>
      </c>
      <c r="BJ40" s="8">
        <f t="shared" si="60"/>
        <v>391.9</v>
      </c>
      <c r="BK40" s="8">
        <f t="shared" si="60"/>
        <v>255.6</v>
      </c>
      <c r="BL40" s="8">
        <f t="shared" si="60"/>
        <v>374.7</v>
      </c>
      <c r="BM40" s="8">
        <f t="shared" si="60"/>
        <v>186.4</v>
      </c>
      <c r="BN40" s="8">
        <f t="shared" ref="BN40:CJ40" si="61">SUM(BN13:BN17)</f>
        <v>485.5</v>
      </c>
      <c r="BO40" s="8">
        <f t="shared" si="61"/>
        <v>355.79999999999995</v>
      </c>
      <c r="BP40" s="8">
        <f t="shared" si="61"/>
        <v>351.5</v>
      </c>
      <c r="BQ40" s="8">
        <f t="shared" si="61"/>
        <v>152.4</v>
      </c>
      <c r="BR40" s="8">
        <f t="shared" si="61"/>
        <v>452</v>
      </c>
      <c r="BS40" s="8">
        <f t="shared" si="61"/>
        <v>367.9</v>
      </c>
      <c r="BT40" s="8">
        <f t="shared" si="61"/>
        <v>231.4</v>
      </c>
      <c r="BU40" s="8">
        <f t="shared" si="61"/>
        <v>372.4</v>
      </c>
      <c r="BV40" s="8">
        <f t="shared" si="61"/>
        <v>148.80000000000001</v>
      </c>
      <c r="BW40" s="8">
        <f t="shared" si="61"/>
        <v>232</v>
      </c>
      <c r="BX40" s="8">
        <f t="shared" si="61"/>
        <v>359.6</v>
      </c>
      <c r="BY40" s="8">
        <f t="shared" si="61"/>
        <v>188.8</v>
      </c>
      <c r="BZ40" s="8">
        <f t="shared" si="61"/>
        <v>269.60000000000002</v>
      </c>
      <c r="CA40" s="8">
        <f t="shared" si="61"/>
        <v>231.2</v>
      </c>
      <c r="CB40" s="8">
        <f t="shared" si="61"/>
        <v>487.6</v>
      </c>
      <c r="CC40" s="8">
        <f t="shared" si="61"/>
        <v>330.8</v>
      </c>
      <c r="CD40" s="8">
        <f t="shared" si="61"/>
        <v>284.8</v>
      </c>
      <c r="CE40" s="8">
        <f t="shared" si="61"/>
        <v>262.8</v>
      </c>
      <c r="CF40" s="8">
        <f t="shared" si="61"/>
        <v>288.60000000000002</v>
      </c>
      <c r="CG40" s="8">
        <f t="shared" si="61"/>
        <v>272.2</v>
      </c>
      <c r="CH40" s="8">
        <f t="shared" si="61"/>
        <v>99.6</v>
      </c>
      <c r="CI40" s="8">
        <f t="shared" si="61"/>
        <v>148.20000000000002</v>
      </c>
      <c r="CJ40" s="8">
        <f t="shared" si="61"/>
        <v>245.4</v>
      </c>
      <c r="CL40" s="29" t="s">
        <v>133</v>
      </c>
      <c r="CM40" s="4">
        <f t="shared" si="17"/>
        <v>280.32216091954024</v>
      </c>
      <c r="CO40" s="5"/>
      <c r="CP40" s="40"/>
      <c r="CQ40" s="6"/>
      <c r="CS40" s="8">
        <v>1956</v>
      </c>
      <c r="CT40" s="19">
        <v>307.59399999999994</v>
      </c>
      <c r="CV40" s="8">
        <v>1949</v>
      </c>
      <c r="CW40" s="19">
        <v>598.9319999999999</v>
      </c>
      <c r="CY40" s="8">
        <v>1978</v>
      </c>
      <c r="CZ40" s="19">
        <v>624</v>
      </c>
      <c r="DB40" s="8">
        <v>1992</v>
      </c>
      <c r="DC40" s="19">
        <v>373.10000000000008</v>
      </c>
      <c r="DD40" s="8">
        <v>36</v>
      </c>
      <c r="DE40" s="8">
        <v>1943</v>
      </c>
      <c r="DF40" s="19">
        <v>43.942</v>
      </c>
      <c r="DH40" s="8">
        <v>1984</v>
      </c>
      <c r="DI40" s="19">
        <v>36</v>
      </c>
      <c r="DJ40" s="19"/>
      <c r="DK40" s="37">
        <v>1981</v>
      </c>
      <c r="DL40" s="19">
        <v>33</v>
      </c>
      <c r="DN40" s="8">
        <v>1947</v>
      </c>
      <c r="DO40" s="19">
        <v>82.042000000000002</v>
      </c>
      <c r="DQ40" s="8">
        <v>1940</v>
      </c>
      <c r="DR40" s="19">
        <v>139.19200000000001</v>
      </c>
      <c r="DT40" s="8">
        <v>1972</v>
      </c>
      <c r="DU40" s="19">
        <v>943</v>
      </c>
    </row>
    <row r="41" spans="1:125">
      <c r="A41" s="36" t="s">
        <v>135</v>
      </c>
      <c r="B41" s="19">
        <f t="shared" ref="B41:AG41" si="62">SUM(B13:B18)</f>
        <v>179.32400000000001</v>
      </c>
      <c r="C41" s="19">
        <f t="shared" si="62"/>
        <v>220.98</v>
      </c>
      <c r="D41" s="19">
        <f t="shared" si="62"/>
        <v>183.642</v>
      </c>
      <c r="E41" s="19">
        <f t="shared" si="62"/>
        <v>178.81599999999997</v>
      </c>
      <c r="F41" s="19">
        <f t="shared" si="62"/>
        <v>344.42399999999992</v>
      </c>
      <c r="G41" s="19">
        <f t="shared" si="62"/>
        <v>350.774</v>
      </c>
      <c r="H41" s="19">
        <f t="shared" si="62"/>
        <v>337.82</v>
      </c>
      <c r="I41" s="19">
        <f t="shared" si="62"/>
        <v>181.86399999999998</v>
      </c>
      <c r="J41" s="19">
        <f t="shared" si="62"/>
        <v>324.35800000000006</v>
      </c>
      <c r="K41" s="19">
        <f t="shared" si="62"/>
        <v>334.26400000000001</v>
      </c>
      <c r="L41" s="19">
        <f t="shared" si="62"/>
        <v>292.86199999999997</v>
      </c>
      <c r="M41" s="19">
        <f t="shared" si="62"/>
        <v>411.988</v>
      </c>
      <c r="N41" s="19">
        <f t="shared" si="62"/>
        <v>327.15199999999999</v>
      </c>
      <c r="O41" s="19">
        <f t="shared" si="62"/>
        <v>361.69599999999997</v>
      </c>
      <c r="P41" s="19">
        <f t="shared" si="62"/>
        <v>462.78800000000001</v>
      </c>
      <c r="Q41" s="19">
        <f t="shared" si="62"/>
        <v>369.56999999999994</v>
      </c>
      <c r="R41" s="19">
        <f t="shared" si="62"/>
        <v>272.03399999999999</v>
      </c>
      <c r="S41" s="19">
        <f t="shared" si="62"/>
        <v>289.56000000000006</v>
      </c>
      <c r="T41" s="19">
        <f t="shared" si="62"/>
        <v>356.87</v>
      </c>
      <c r="U41" s="19">
        <f t="shared" si="62"/>
        <v>260.34999999999997</v>
      </c>
      <c r="V41" s="19">
        <f t="shared" si="62"/>
        <v>302.51400000000001</v>
      </c>
      <c r="W41" s="19">
        <f t="shared" si="62"/>
        <v>494.28399999999999</v>
      </c>
      <c r="X41" s="19">
        <f t="shared" si="62"/>
        <v>434.59399999999994</v>
      </c>
      <c r="Y41" s="19">
        <f t="shared" si="62"/>
        <v>391.92200000000003</v>
      </c>
      <c r="Z41" s="19">
        <f t="shared" si="62"/>
        <v>386.08000000000004</v>
      </c>
      <c r="AA41" s="19">
        <f t="shared" si="62"/>
        <v>266.19200000000001</v>
      </c>
      <c r="AB41" s="19">
        <f t="shared" si="62"/>
        <v>307.59399999999994</v>
      </c>
      <c r="AC41" s="19">
        <f t="shared" si="62"/>
        <v>353.31400000000002</v>
      </c>
      <c r="AD41" s="19">
        <f t="shared" si="62"/>
        <v>217.67800000000003</v>
      </c>
      <c r="AE41" s="19">
        <f t="shared" si="62"/>
        <v>305.81600000000003</v>
      </c>
      <c r="AF41" s="19">
        <f t="shared" si="62"/>
        <v>283.464</v>
      </c>
      <c r="AG41" s="19">
        <f t="shared" si="62"/>
        <v>200.91400000000002</v>
      </c>
      <c r="AH41" s="19">
        <f t="shared" ref="AH41:BM41" si="63">SUM(AH13:AH18)</f>
        <v>344.42400000000004</v>
      </c>
      <c r="AI41" s="19">
        <f t="shared" si="63"/>
        <v>340.61400000000003</v>
      </c>
      <c r="AJ41" s="19">
        <f t="shared" si="63"/>
        <v>323.596</v>
      </c>
      <c r="AK41" s="19">
        <f t="shared" si="63"/>
        <v>329.18400000000003</v>
      </c>
      <c r="AL41" s="19">
        <f t="shared" si="63"/>
        <v>259.08</v>
      </c>
      <c r="AM41" s="19">
        <f t="shared" si="63"/>
        <v>415.03599999999994</v>
      </c>
      <c r="AN41" s="19">
        <f t="shared" si="63"/>
        <v>324.61200000000002</v>
      </c>
      <c r="AO41" s="19">
        <f t="shared" si="63"/>
        <v>205.23200000000003</v>
      </c>
      <c r="AP41" s="19">
        <f t="shared" si="63"/>
        <v>356.36200000000002</v>
      </c>
      <c r="AQ41" s="19">
        <f t="shared" si="63"/>
        <v>413</v>
      </c>
      <c r="AR41" s="19">
        <f t="shared" si="63"/>
        <v>209</v>
      </c>
      <c r="AS41" s="19">
        <f t="shared" si="63"/>
        <v>276</v>
      </c>
      <c r="AT41" s="19">
        <f t="shared" si="63"/>
        <v>420</v>
      </c>
      <c r="AU41" s="19">
        <f t="shared" si="63"/>
        <v>337</v>
      </c>
      <c r="AV41" s="19">
        <f t="shared" si="63"/>
        <v>398</v>
      </c>
      <c r="AW41" s="19">
        <f t="shared" si="63"/>
        <v>393</v>
      </c>
      <c r="AX41" s="19">
        <f t="shared" si="63"/>
        <v>398</v>
      </c>
      <c r="AY41" s="19">
        <f t="shared" si="63"/>
        <v>463</v>
      </c>
      <c r="AZ41" s="19">
        <f t="shared" si="63"/>
        <v>292</v>
      </c>
      <c r="BA41" s="19">
        <f t="shared" si="63"/>
        <v>373</v>
      </c>
      <c r="BB41" s="19">
        <f t="shared" si="63"/>
        <v>198</v>
      </c>
      <c r="BC41" s="19">
        <f t="shared" si="63"/>
        <v>430</v>
      </c>
      <c r="BD41" s="19">
        <f t="shared" si="63"/>
        <v>354</v>
      </c>
      <c r="BE41" s="19">
        <f t="shared" si="63"/>
        <v>334</v>
      </c>
      <c r="BF41" s="19">
        <f t="shared" si="63"/>
        <v>330.9</v>
      </c>
      <c r="BG41" s="19">
        <f t="shared" si="63"/>
        <v>345.5</v>
      </c>
      <c r="BH41" s="19">
        <f t="shared" si="63"/>
        <v>298.90000000000003</v>
      </c>
      <c r="BI41" s="19">
        <f t="shared" si="63"/>
        <v>310.2</v>
      </c>
      <c r="BJ41" s="19">
        <f t="shared" si="63"/>
        <v>406.09999999999997</v>
      </c>
      <c r="BK41" s="19">
        <f t="shared" si="63"/>
        <v>307.5</v>
      </c>
      <c r="BL41" s="19">
        <f t="shared" si="63"/>
        <v>445.6</v>
      </c>
      <c r="BM41" s="19">
        <f t="shared" si="63"/>
        <v>271.2</v>
      </c>
      <c r="BN41" s="19">
        <f t="shared" ref="BN41:CJ41" si="64">SUM(BN13:BN18)</f>
        <v>488.5</v>
      </c>
      <c r="BO41" s="19">
        <f t="shared" si="64"/>
        <v>408.09999999999997</v>
      </c>
      <c r="BP41" s="19">
        <f t="shared" si="64"/>
        <v>398.2</v>
      </c>
      <c r="BQ41" s="19">
        <f t="shared" si="64"/>
        <v>174.70000000000002</v>
      </c>
      <c r="BR41" s="19">
        <f t="shared" si="64"/>
        <v>499.5</v>
      </c>
      <c r="BS41" s="19">
        <f t="shared" si="64"/>
        <v>408.09999999999997</v>
      </c>
      <c r="BT41" s="19">
        <f t="shared" si="64"/>
        <v>250.8</v>
      </c>
      <c r="BU41" s="19">
        <f t="shared" si="64"/>
        <v>444</v>
      </c>
      <c r="BV41" s="19">
        <f t="shared" si="64"/>
        <v>224.60000000000002</v>
      </c>
      <c r="BW41" s="19">
        <f t="shared" si="64"/>
        <v>254.4</v>
      </c>
      <c r="BX41" s="19">
        <f t="shared" si="64"/>
        <v>428.40000000000003</v>
      </c>
      <c r="BY41" s="19">
        <f t="shared" si="64"/>
        <v>223.4</v>
      </c>
      <c r="BZ41" s="19">
        <f t="shared" si="64"/>
        <v>297.60000000000002</v>
      </c>
      <c r="CA41" s="19">
        <f t="shared" si="64"/>
        <v>294.2</v>
      </c>
      <c r="CB41" s="19">
        <f t="shared" si="64"/>
        <v>563.6</v>
      </c>
      <c r="CC41" s="19">
        <f t="shared" si="64"/>
        <v>350.6</v>
      </c>
      <c r="CD41" s="19">
        <f t="shared" si="64"/>
        <v>416.4</v>
      </c>
      <c r="CE41" s="19">
        <f t="shared" si="64"/>
        <v>366.6</v>
      </c>
      <c r="CF41" s="19">
        <f t="shared" si="64"/>
        <v>314</v>
      </c>
      <c r="CG41" s="19">
        <f t="shared" si="64"/>
        <v>289</v>
      </c>
      <c r="CH41" s="19">
        <f t="shared" si="64"/>
        <v>131.4</v>
      </c>
      <c r="CI41" s="19">
        <f t="shared" si="64"/>
        <v>165.60000000000002</v>
      </c>
      <c r="CJ41" s="19">
        <f t="shared" si="64"/>
        <v>265.60000000000002</v>
      </c>
      <c r="CK41" s="19"/>
      <c r="CL41" s="29" t="s">
        <v>135</v>
      </c>
      <c r="CM41" s="4">
        <f t="shared" si="17"/>
        <v>328.10163218390801</v>
      </c>
      <c r="CO41" s="5"/>
      <c r="CP41" s="40"/>
      <c r="CQ41" s="6"/>
      <c r="CS41" s="8">
        <v>1989</v>
      </c>
      <c r="CT41" s="19">
        <v>310.2</v>
      </c>
      <c r="CV41" s="8">
        <v>2009</v>
      </c>
      <c r="CW41" s="19">
        <v>610</v>
      </c>
      <c r="CY41" s="8">
        <v>1943</v>
      </c>
      <c r="CZ41" s="19">
        <v>624.07799999999997</v>
      </c>
      <c r="DB41" s="8">
        <v>1994</v>
      </c>
      <c r="DC41" s="19">
        <v>373.3</v>
      </c>
      <c r="DD41" s="8">
        <v>37</v>
      </c>
      <c r="DE41" s="8">
        <v>1967</v>
      </c>
      <c r="DF41" s="19">
        <v>44.45</v>
      </c>
      <c r="DH41" s="8">
        <v>1998</v>
      </c>
      <c r="DI41" s="19">
        <v>36.200000000000003</v>
      </c>
      <c r="DJ41" s="19"/>
      <c r="DK41" s="37">
        <v>1966</v>
      </c>
      <c r="DL41" s="19">
        <v>33.020000000000003</v>
      </c>
      <c r="DN41" s="8">
        <v>1942</v>
      </c>
      <c r="DO41" s="19">
        <v>86.614000000000004</v>
      </c>
      <c r="DQ41" s="8">
        <v>1965</v>
      </c>
      <c r="DR41" s="19">
        <v>139.95400000000001</v>
      </c>
      <c r="DT41" s="8">
        <v>2012</v>
      </c>
      <c r="DU41" s="19">
        <v>946.60000000000014</v>
      </c>
    </row>
    <row r="42" spans="1:125">
      <c r="A42" s="36" t="s">
        <v>137</v>
      </c>
      <c r="B42" s="19"/>
      <c r="C42" s="19">
        <f t="shared" ref="C42:AH42" si="65">SUM(B13:B18,C7)</f>
        <v>220.21800000000002</v>
      </c>
      <c r="D42" s="19">
        <f t="shared" si="65"/>
        <v>276.86</v>
      </c>
      <c r="E42" s="19">
        <f t="shared" si="65"/>
        <v>226.822</v>
      </c>
      <c r="F42" s="19">
        <f t="shared" si="65"/>
        <v>208.53399999999996</v>
      </c>
      <c r="G42" s="19">
        <f t="shared" si="65"/>
        <v>384.04799999999994</v>
      </c>
      <c r="H42" s="19">
        <f t="shared" si="65"/>
        <v>402.59000000000003</v>
      </c>
      <c r="I42" s="19">
        <f t="shared" si="65"/>
        <v>415.54399999999998</v>
      </c>
      <c r="J42" s="19">
        <f t="shared" si="65"/>
        <v>216.40799999999996</v>
      </c>
      <c r="K42" s="19">
        <f t="shared" si="65"/>
        <v>325.88200000000006</v>
      </c>
      <c r="L42" s="19">
        <f t="shared" si="65"/>
        <v>428.24400000000003</v>
      </c>
      <c r="M42" s="19">
        <f t="shared" si="65"/>
        <v>331.72399999999999</v>
      </c>
      <c r="N42" s="19">
        <f t="shared" si="65"/>
        <v>467.86799999999999</v>
      </c>
      <c r="O42" s="19">
        <f t="shared" si="65"/>
        <v>337.82</v>
      </c>
      <c r="P42" s="19">
        <f t="shared" si="65"/>
        <v>368.04599999999999</v>
      </c>
      <c r="Q42" s="19">
        <f t="shared" si="65"/>
        <v>543.81399999999996</v>
      </c>
      <c r="R42" s="19">
        <f t="shared" si="65"/>
        <v>396.23999999999995</v>
      </c>
      <c r="S42" s="19">
        <f t="shared" si="65"/>
        <v>314.452</v>
      </c>
      <c r="T42" s="19">
        <f t="shared" si="65"/>
        <v>388.87400000000002</v>
      </c>
      <c r="U42" s="19">
        <f t="shared" si="65"/>
        <v>414.274</v>
      </c>
      <c r="V42" s="19">
        <f t="shared" si="65"/>
        <v>291.08399999999995</v>
      </c>
      <c r="W42" s="19">
        <f t="shared" si="65"/>
        <v>359.15600000000001</v>
      </c>
      <c r="X42" s="19">
        <f t="shared" si="65"/>
        <v>545.846</v>
      </c>
      <c r="Y42" s="19">
        <f t="shared" si="65"/>
        <v>569.21399999999994</v>
      </c>
      <c r="Z42" s="19">
        <f t="shared" si="65"/>
        <v>402.59000000000003</v>
      </c>
      <c r="AA42" s="19">
        <f t="shared" si="65"/>
        <v>389.89000000000004</v>
      </c>
      <c r="AB42" s="19">
        <f t="shared" si="65"/>
        <v>345.69400000000002</v>
      </c>
      <c r="AC42" s="19">
        <f t="shared" si="65"/>
        <v>318.26199999999994</v>
      </c>
      <c r="AD42" s="19">
        <f t="shared" si="65"/>
        <v>399.28800000000001</v>
      </c>
      <c r="AE42" s="19">
        <f t="shared" si="65"/>
        <v>231.14000000000001</v>
      </c>
      <c r="AF42" s="19">
        <f t="shared" si="65"/>
        <v>319.78600000000006</v>
      </c>
      <c r="AG42" s="19">
        <f t="shared" si="65"/>
        <v>410.464</v>
      </c>
      <c r="AH42" s="19">
        <f t="shared" si="65"/>
        <v>342.13800000000003</v>
      </c>
      <c r="AI42" s="19">
        <f t="shared" ref="AI42:BN42" si="66">SUM(AH13:AH18,AI7)</f>
        <v>366.52200000000005</v>
      </c>
      <c r="AJ42" s="19">
        <f t="shared" si="66"/>
        <v>408.178</v>
      </c>
      <c r="AK42" s="19">
        <f t="shared" si="66"/>
        <v>366.26800000000003</v>
      </c>
      <c r="AL42" s="19">
        <f t="shared" si="66"/>
        <v>429.51400000000001</v>
      </c>
      <c r="AM42" s="19">
        <f t="shared" si="66"/>
        <v>301.49799999999999</v>
      </c>
      <c r="AN42" s="19">
        <f t="shared" si="66"/>
        <v>452.62799999999993</v>
      </c>
      <c r="AO42" s="19">
        <f t="shared" si="66"/>
        <v>373.38</v>
      </c>
      <c r="AP42" s="19">
        <f t="shared" si="66"/>
        <v>223.26600000000002</v>
      </c>
      <c r="AQ42" s="19">
        <f t="shared" si="66"/>
        <v>444.36200000000002</v>
      </c>
      <c r="AR42" s="19">
        <f t="shared" si="66"/>
        <v>453</v>
      </c>
      <c r="AS42" s="19">
        <f t="shared" si="66"/>
        <v>232</v>
      </c>
      <c r="AT42" s="19">
        <f t="shared" si="66"/>
        <v>282</v>
      </c>
      <c r="AU42" s="19">
        <f t="shared" si="66"/>
        <v>487</v>
      </c>
      <c r="AV42" s="19">
        <f t="shared" si="66"/>
        <v>440</v>
      </c>
      <c r="AW42" s="19">
        <f t="shared" si="66"/>
        <v>460</v>
      </c>
      <c r="AX42" s="19">
        <f t="shared" si="66"/>
        <v>393</v>
      </c>
      <c r="AY42" s="19">
        <f t="shared" si="66"/>
        <v>413</v>
      </c>
      <c r="AZ42" s="19">
        <f t="shared" si="66"/>
        <v>514</v>
      </c>
      <c r="BA42" s="19">
        <f t="shared" si="66"/>
        <v>301</v>
      </c>
      <c r="BB42" s="19">
        <f t="shared" si="66"/>
        <v>405</v>
      </c>
      <c r="BC42" s="19">
        <f t="shared" si="66"/>
        <v>234</v>
      </c>
      <c r="BD42" s="19">
        <f t="shared" si="66"/>
        <v>440</v>
      </c>
      <c r="BE42" s="19">
        <f t="shared" si="66"/>
        <v>521</v>
      </c>
      <c r="BF42" s="19">
        <f t="shared" si="66"/>
        <v>413.1</v>
      </c>
      <c r="BG42" s="19">
        <f t="shared" si="66"/>
        <v>338.9</v>
      </c>
      <c r="BH42" s="19">
        <f t="shared" si="66"/>
        <v>356.1</v>
      </c>
      <c r="BI42" s="19">
        <f t="shared" si="66"/>
        <v>361.1</v>
      </c>
      <c r="BJ42" s="19">
        <f t="shared" si="66"/>
        <v>334.2</v>
      </c>
      <c r="BK42" s="19">
        <f t="shared" si="66"/>
        <v>459.99999999999994</v>
      </c>
      <c r="BL42" s="19">
        <f t="shared" si="66"/>
        <v>384.5</v>
      </c>
      <c r="BM42" s="19">
        <f t="shared" si="66"/>
        <v>480.90000000000003</v>
      </c>
      <c r="BN42" s="19">
        <f t="shared" si="66"/>
        <v>317.09999999999997</v>
      </c>
      <c r="BO42" s="19">
        <f t="shared" ref="BO42:CK42" si="67">SUM(BN13:BN18,BO7)</f>
        <v>610.4</v>
      </c>
      <c r="BP42" s="19">
        <f t="shared" si="67"/>
        <v>425.4</v>
      </c>
      <c r="BQ42" s="19">
        <f t="shared" si="67"/>
        <v>472.29999999999995</v>
      </c>
      <c r="BR42" s="19">
        <f t="shared" si="67"/>
        <v>194.00000000000003</v>
      </c>
      <c r="BS42" s="19">
        <f t="shared" si="67"/>
        <v>546.1</v>
      </c>
      <c r="BT42" s="19">
        <f t="shared" si="67"/>
        <v>487.29999999999995</v>
      </c>
      <c r="BU42" s="19">
        <f t="shared" si="67"/>
        <v>253</v>
      </c>
      <c r="BV42" s="19">
        <f t="shared" si="67"/>
        <v>514.79999999999995</v>
      </c>
      <c r="BW42" s="19">
        <f t="shared" si="67"/>
        <v>249.8</v>
      </c>
      <c r="BX42" s="19">
        <f t="shared" si="67"/>
        <v>279.39999999999998</v>
      </c>
      <c r="BY42" s="19">
        <f t="shared" si="67"/>
        <v>493.6</v>
      </c>
      <c r="BZ42" s="19">
        <f t="shared" si="67"/>
        <v>275.60000000000002</v>
      </c>
      <c r="CA42" s="19">
        <f t="shared" si="67"/>
        <v>355.6</v>
      </c>
      <c r="CB42" s="19">
        <f t="shared" si="67"/>
        <v>313.59999999999997</v>
      </c>
      <c r="CC42" s="19">
        <f t="shared" si="67"/>
        <v>573.6</v>
      </c>
      <c r="CD42" s="19">
        <f t="shared" si="67"/>
        <v>391.20000000000005</v>
      </c>
      <c r="CE42" s="19">
        <f t="shared" si="67"/>
        <v>456.59999999999997</v>
      </c>
      <c r="CF42" s="19">
        <f t="shared" si="67"/>
        <v>392.20000000000005</v>
      </c>
      <c r="CG42" s="19">
        <f t="shared" si="67"/>
        <v>373</v>
      </c>
      <c r="CH42" s="19">
        <f t="shared" si="67"/>
        <v>368.2</v>
      </c>
      <c r="CI42" s="19">
        <f t="shared" si="67"/>
        <v>135.80000000000001</v>
      </c>
      <c r="CJ42" s="19">
        <f t="shared" si="67"/>
        <v>234.8</v>
      </c>
      <c r="CK42" s="19">
        <f t="shared" si="67"/>
        <v>292.8</v>
      </c>
      <c r="CL42" s="29" t="s">
        <v>137</v>
      </c>
      <c r="CM42" s="4">
        <f t="shared" si="17"/>
        <v>376.46081395348824</v>
      </c>
      <c r="CO42" s="5"/>
      <c r="CP42" s="40"/>
      <c r="CQ42" s="6"/>
      <c r="CS42" s="8">
        <v>2012</v>
      </c>
      <c r="CT42" s="19">
        <v>314</v>
      </c>
      <c r="CV42" s="8">
        <v>1934</v>
      </c>
      <c r="CW42" s="19">
        <v>617.47399999999993</v>
      </c>
      <c r="CY42" s="8">
        <v>1940</v>
      </c>
      <c r="CZ42" s="19">
        <v>625.09400000000005</v>
      </c>
      <c r="DB42" s="8">
        <v>1971</v>
      </c>
      <c r="DC42" s="19">
        <v>376.45400000000001</v>
      </c>
      <c r="DD42" s="8">
        <v>38</v>
      </c>
      <c r="DE42" s="8">
        <v>1936</v>
      </c>
      <c r="DF42" s="19">
        <v>48.768000000000001</v>
      </c>
      <c r="DH42" s="8">
        <v>1969</v>
      </c>
      <c r="DI42" s="19">
        <v>36.322000000000003</v>
      </c>
      <c r="DJ42" s="19"/>
      <c r="DK42" s="37">
        <v>2005</v>
      </c>
      <c r="DL42" s="19">
        <v>34.6</v>
      </c>
      <c r="DN42" s="8">
        <v>1964</v>
      </c>
      <c r="DO42" s="19">
        <v>90.677999999999997</v>
      </c>
      <c r="DQ42" s="8">
        <v>1988</v>
      </c>
      <c r="DR42" s="19">
        <v>140.5</v>
      </c>
      <c r="DT42" s="8">
        <v>1981</v>
      </c>
      <c r="DU42" s="19">
        <v>955</v>
      </c>
    </row>
    <row r="43" spans="1:125">
      <c r="A43" s="36" t="s">
        <v>141</v>
      </c>
      <c r="B43" s="19"/>
      <c r="C43" s="19">
        <f t="shared" ref="C43:AH43" si="68">SUM(B13:B18,C7:C8)</f>
        <v>282.19400000000002</v>
      </c>
      <c r="D43" s="19">
        <f t="shared" si="68"/>
        <v>349.50400000000002</v>
      </c>
      <c r="E43" s="19">
        <f t="shared" si="68"/>
        <v>305.30799999999999</v>
      </c>
      <c r="F43" s="19">
        <f t="shared" si="68"/>
        <v>224.78999999999996</v>
      </c>
      <c r="G43" s="19">
        <f t="shared" si="68"/>
        <v>396.23999999999995</v>
      </c>
      <c r="H43" s="19">
        <f t="shared" si="68"/>
        <v>531.62200000000007</v>
      </c>
      <c r="I43" s="19">
        <f t="shared" si="68"/>
        <v>488.95</v>
      </c>
      <c r="J43" s="19">
        <f t="shared" si="68"/>
        <v>332.23199999999997</v>
      </c>
      <c r="K43" s="19">
        <f t="shared" si="68"/>
        <v>327.66000000000008</v>
      </c>
      <c r="L43" s="19">
        <f t="shared" si="68"/>
        <v>484.12400000000002</v>
      </c>
      <c r="M43" s="19">
        <f t="shared" si="68"/>
        <v>419.86199999999997</v>
      </c>
      <c r="N43" s="19">
        <f t="shared" si="68"/>
        <v>503.68200000000002</v>
      </c>
      <c r="O43" s="19">
        <f t="shared" si="68"/>
        <v>401.06599999999997</v>
      </c>
      <c r="P43" s="19">
        <f t="shared" si="68"/>
        <v>468.63</v>
      </c>
      <c r="Q43" s="19">
        <f t="shared" si="68"/>
        <v>619.50599999999997</v>
      </c>
      <c r="R43" s="19">
        <f t="shared" si="68"/>
        <v>411.22599999999994</v>
      </c>
      <c r="S43" s="19">
        <f t="shared" si="68"/>
        <v>331.97800000000001</v>
      </c>
      <c r="T43" s="19">
        <f t="shared" si="68"/>
        <v>398.52600000000001</v>
      </c>
      <c r="U43" s="19">
        <f t="shared" si="68"/>
        <v>442.46800000000002</v>
      </c>
      <c r="V43" s="19">
        <f t="shared" si="68"/>
        <v>314.45199999999994</v>
      </c>
      <c r="W43" s="19">
        <f t="shared" si="68"/>
        <v>418.846</v>
      </c>
      <c r="X43" s="19">
        <f t="shared" si="68"/>
        <v>575.81799999999998</v>
      </c>
      <c r="Y43" s="19">
        <f t="shared" si="68"/>
        <v>617.21999999999991</v>
      </c>
      <c r="Z43" s="19">
        <f t="shared" si="68"/>
        <v>429.26000000000005</v>
      </c>
      <c r="AA43" s="19">
        <f t="shared" si="68"/>
        <v>502.15800000000002</v>
      </c>
      <c r="AB43" s="19">
        <f t="shared" si="68"/>
        <v>371.60200000000003</v>
      </c>
      <c r="AC43" s="19">
        <f t="shared" si="68"/>
        <v>367.03</v>
      </c>
      <c r="AD43" s="19">
        <f t="shared" si="68"/>
        <v>517.14400000000001</v>
      </c>
      <c r="AE43" s="19">
        <f t="shared" si="68"/>
        <v>240.792</v>
      </c>
      <c r="AF43" s="19">
        <f t="shared" si="68"/>
        <v>391.16000000000008</v>
      </c>
      <c r="AG43" s="19">
        <f t="shared" si="68"/>
        <v>442.214</v>
      </c>
      <c r="AH43" s="19">
        <f t="shared" si="68"/>
        <v>349.50400000000002</v>
      </c>
      <c r="AI43" s="19">
        <f t="shared" ref="AI43:BN43" si="69">SUM(AH13:AH18,AI7:AI8)</f>
        <v>442.46800000000007</v>
      </c>
      <c r="AJ43" s="19">
        <f t="shared" si="69"/>
        <v>452.37400000000002</v>
      </c>
      <c r="AK43" s="19">
        <f t="shared" si="69"/>
        <v>378.71400000000006</v>
      </c>
      <c r="AL43" s="19">
        <f t="shared" si="69"/>
        <v>484.37799999999999</v>
      </c>
      <c r="AM43" s="19">
        <f t="shared" si="69"/>
        <v>320.80199999999996</v>
      </c>
      <c r="AN43" s="19">
        <f t="shared" si="69"/>
        <v>488.44199999999995</v>
      </c>
      <c r="AO43" s="19">
        <f t="shared" si="69"/>
        <v>382.77800000000002</v>
      </c>
      <c r="AP43" s="19">
        <f t="shared" si="69"/>
        <v>232.91800000000001</v>
      </c>
      <c r="AQ43" s="19">
        <f t="shared" si="69"/>
        <v>476.36200000000002</v>
      </c>
      <c r="AR43" s="19">
        <f t="shared" si="69"/>
        <v>464</v>
      </c>
      <c r="AS43" s="19">
        <f t="shared" si="69"/>
        <v>233</v>
      </c>
      <c r="AT43" s="19">
        <f t="shared" si="69"/>
        <v>315</v>
      </c>
      <c r="AU43" s="19">
        <f t="shared" si="69"/>
        <v>537</v>
      </c>
      <c r="AV43" s="19">
        <f t="shared" si="69"/>
        <v>453</v>
      </c>
      <c r="AW43" s="19">
        <f t="shared" si="69"/>
        <v>523</v>
      </c>
      <c r="AX43" s="19">
        <f t="shared" si="69"/>
        <v>403</v>
      </c>
      <c r="AY43" s="19">
        <f t="shared" si="69"/>
        <v>464</v>
      </c>
      <c r="AZ43" s="19">
        <f t="shared" si="69"/>
        <v>538</v>
      </c>
      <c r="BA43" s="19">
        <f t="shared" si="69"/>
        <v>304</v>
      </c>
      <c r="BB43" s="19">
        <f t="shared" si="69"/>
        <v>448</v>
      </c>
      <c r="BC43" s="19">
        <f t="shared" si="69"/>
        <v>235</v>
      </c>
      <c r="BD43" s="19">
        <f t="shared" si="69"/>
        <v>495</v>
      </c>
      <c r="BE43" s="19">
        <f t="shared" si="69"/>
        <v>539</v>
      </c>
      <c r="BF43" s="19">
        <f t="shared" si="69"/>
        <v>541.79999999999995</v>
      </c>
      <c r="BG43" s="19">
        <f t="shared" si="69"/>
        <v>368</v>
      </c>
      <c r="BH43" s="19">
        <f t="shared" si="69"/>
        <v>414.70000000000005</v>
      </c>
      <c r="BI43" s="19">
        <f t="shared" si="69"/>
        <v>430.90000000000003</v>
      </c>
      <c r="BJ43" s="19">
        <f t="shared" si="69"/>
        <v>337.8</v>
      </c>
      <c r="BK43" s="19">
        <f t="shared" si="69"/>
        <v>515.29999999999995</v>
      </c>
      <c r="BL43" s="19">
        <f t="shared" si="69"/>
        <v>466.8</v>
      </c>
      <c r="BM43" s="19">
        <f t="shared" si="69"/>
        <v>574.40000000000009</v>
      </c>
      <c r="BN43" s="19">
        <f t="shared" si="69"/>
        <v>348.4</v>
      </c>
      <c r="BO43" s="19">
        <f t="shared" ref="BO43:CK43" si="70">SUM(BN13:BN18,BO7:BO8)</f>
        <v>732.6</v>
      </c>
      <c r="BP43" s="19">
        <f t="shared" si="70"/>
        <v>481.79999999999995</v>
      </c>
      <c r="BQ43" s="19">
        <f t="shared" si="70"/>
        <v>512.29999999999995</v>
      </c>
      <c r="BR43" s="19">
        <f t="shared" si="70"/>
        <v>240.50000000000003</v>
      </c>
      <c r="BS43" s="19">
        <f t="shared" si="70"/>
        <v>559.4</v>
      </c>
      <c r="BT43" s="19">
        <f t="shared" si="70"/>
        <v>511.29999999999995</v>
      </c>
      <c r="BU43" s="19">
        <f t="shared" si="70"/>
        <v>258.60000000000002</v>
      </c>
      <c r="BV43" s="19">
        <f t="shared" si="70"/>
        <v>558.4</v>
      </c>
      <c r="BW43" s="19">
        <f t="shared" si="70"/>
        <v>271.60000000000002</v>
      </c>
      <c r="BX43" s="19">
        <f t="shared" si="70"/>
        <v>403.2</v>
      </c>
      <c r="BY43" s="19">
        <f t="shared" si="70"/>
        <v>521.20000000000005</v>
      </c>
      <c r="BZ43" s="19">
        <f t="shared" si="70"/>
        <v>309.60000000000002</v>
      </c>
      <c r="CA43" s="19">
        <f t="shared" si="70"/>
        <v>365.40000000000003</v>
      </c>
      <c r="CB43" s="19">
        <f t="shared" si="70"/>
        <v>339.59999999999997</v>
      </c>
      <c r="CC43" s="19">
        <f t="shared" si="70"/>
        <v>671.80000000000007</v>
      </c>
      <c r="CD43" s="19">
        <f t="shared" si="70"/>
        <v>397.6</v>
      </c>
      <c r="CE43" s="19">
        <f t="shared" si="70"/>
        <v>468.4</v>
      </c>
      <c r="CF43" s="19">
        <f t="shared" si="70"/>
        <v>430.20000000000005</v>
      </c>
      <c r="CG43" s="19">
        <f t="shared" si="70"/>
        <v>391.6</v>
      </c>
      <c r="CH43" s="19">
        <f t="shared" si="70"/>
        <v>386.2</v>
      </c>
      <c r="CI43" s="51">
        <f t="shared" si="70"/>
        <v>151</v>
      </c>
      <c r="CJ43" s="51">
        <f t="shared" si="70"/>
        <v>252.8</v>
      </c>
      <c r="CK43" s="51">
        <f t="shared" si="70"/>
        <v>354.6</v>
      </c>
      <c r="CL43" s="29" t="s">
        <v>141</v>
      </c>
      <c r="CM43" s="4">
        <f t="shared" si="17"/>
        <v>419.53725581395344</v>
      </c>
      <c r="CO43" s="5"/>
      <c r="CP43" s="40"/>
      <c r="CQ43" s="6"/>
      <c r="CS43" s="8">
        <v>1964</v>
      </c>
      <c r="CT43" s="19">
        <v>323.596</v>
      </c>
      <c r="CV43" s="8">
        <v>1967</v>
      </c>
      <c r="CW43" s="19">
        <v>618.4899999999999</v>
      </c>
      <c r="CY43" s="8">
        <v>1982</v>
      </c>
      <c r="CZ43" s="19">
        <v>627</v>
      </c>
      <c r="DB43" s="8">
        <v>1991</v>
      </c>
      <c r="DC43" s="19">
        <v>379.29999999999995</v>
      </c>
      <c r="DD43" s="8">
        <v>39</v>
      </c>
      <c r="DE43" s="8">
        <v>1948</v>
      </c>
      <c r="DF43" s="19">
        <v>48.768000000000001</v>
      </c>
      <c r="DH43" s="8">
        <v>1946</v>
      </c>
      <c r="DI43" s="19">
        <v>37.084000000000003</v>
      </c>
      <c r="DJ43" s="19"/>
      <c r="DK43" s="37">
        <v>1982</v>
      </c>
      <c r="DL43" s="19">
        <v>36</v>
      </c>
      <c r="DN43" s="8">
        <v>1932</v>
      </c>
      <c r="DO43" s="19">
        <v>95.503999999999991</v>
      </c>
      <c r="DQ43" s="8">
        <v>1934</v>
      </c>
      <c r="DR43" s="19">
        <v>140.71600000000001</v>
      </c>
      <c r="DT43" s="8">
        <v>1949</v>
      </c>
      <c r="DU43" s="19">
        <v>955.80200000000013</v>
      </c>
    </row>
    <row r="44" spans="1:125">
      <c r="A44" s="36" t="s">
        <v>145</v>
      </c>
      <c r="B44" s="51"/>
      <c r="C44" s="51">
        <f t="shared" ref="C44:AH44" si="71">SUM(B13:B18,C7:C9)</f>
        <v>286.25800000000004</v>
      </c>
      <c r="D44" s="51">
        <f t="shared" si="71"/>
        <v>355.09200000000004</v>
      </c>
      <c r="E44" s="51">
        <f t="shared" si="71"/>
        <v>313.18200000000002</v>
      </c>
      <c r="F44" s="51">
        <f t="shared" si="71"/>
        <v>266.19199999999995</v>
      </c>
      <c r="G44" s="51">
        <f t="shared" si="71"/>
        <v>473.20199999999994</v>
      </c>
      <c r="H44" s="51">
        <f t="shared" si="71"/>
        <v>563.11800000000005</v>
      </c>
      <c r="I44" s="51">
        <f t="shared" si="71"/>
        <v>509.77799999999996</v>
      </c>
      <c r="J44" s="51">
        <f t="shared" si="71"/>
        <v>357.88599999999997</v>
      </c>
      <c r="K44" s="51">
        <f t="shared" si="71"/>
        <v>334.0100000000001</v>
      </c>
      <c r="L44" s="51">
        <f t="shared" si="71"/>
        <v>499.11</v>
      </c>
      <c r="M44" s="51">
        <f t="shared" si="71"/>
        <v>526.54199999999992</v>
      </c>
      <c r="N44" s="51">
        <f t="shared" si="71"/>
        <v>581.66</v>
      </c>
      <c r="O44" s="51">
        <f t="shared" si="71"/>
        <v>407.416</v>
      </c>
      <c r="P44" s="51">
        <f t="shared" si="71"/>
        <v>503.68200000000002</v>
      </c>
      <c r="Q44" s="51">
        <f t="shared" si="71"/>
        <v>711.96199999999999</v>
      </c>
      <c r="R44" s="51">
        <f t="shared" si="71"/>
        <v>470.66199999999992</v>
      </c>
      <c r="S44" s="51">
        <f t="shared" si="71"/>
        <v>366.77600000000001</v>
      </c>
      <c r="T44" s="51">
        <f t="shared" si="71"/>
        <v>431.03800000000001</v>
      </c>
      <c r="U44" s="51">
        <f t="shared" si="71"/>
        <v>468.63</v>
      </c>
      <c r="V44" s="51">
        <f t="shared" si="71"/>
        <v>324.35799999999995</v>
      </c>
      <c r="W44" s="51">
        <f t="shared" si="71"/>
        <v>504.952</v>
      </c>
      <c r="X44" s="51">
        <f t="shared" si="71"/>
        <v>592.07399999999996</v>
      </c>
      <c r="Y44" s="51">
        <f t="shared" si="71"/>
        <v>676.65599999999995</v>
      </c>
      <c r="Z44" s="51">
        <f t="shared" si="71"/>
        <v>489.71200000000005</v>
      </c>
      <c r="AA44" s="51">
        <f t="shared" si="71"/>
        <v>579.88200000000006</v>
      </c>
      <c r="AB44" s="51">
        <f t="shared" si="71"/>
        <v>434.59400000000005</v>
      </c>
      <c r="AC44" s="51">
        <f t="shared" si="71"/>
        <v>455.42199999999997</v>
      </c>
      <c r="AD44" s="51">
        <f t="shared" si="71"/>
        <v>529.59</v>
      </c>
      <c r="AE44" s="51">
        <f t="shared" si="71"/>
        <v>289.30599999999998</v>
      </c>
      <c r="AF44" s="51">
        <f t="shared" si="71"/>
        <v>446.27800000000008</v>
      </c>
      <c r="AG44" s="51">
        <f t="shared" si="71"/>
        <v>511.81</v>
      </c>
      <c r="AH44" s="51">
        <f t="shared" si="71"/>
        <v>400.81200000000001</v>
      </c>
      <c r="AI44" s="51">
        <f t="shared" ref="AI44:BN44" si="72">SUM(AH13:AH18,AI7:AI9)</f>
        <v>483.6160000000001</v>
      </c>
      <c r="AJ44" s="51">
        <f t="shared" si="72"/>
        <v>488.44200000000001</v>
      </c>
      <c r="AK44" s="51">
        <f t="shared" si="72"/>
        <v>439.92800000000005</v>
      </c>
      <c r="AL44" s="51">
        <f t="shared" si="72"/>
        <v>520.19200000000001</v>
      </c>
      <c r="AM44" s="51">
        <f t="shared" si="72"/>
        <v>335.78799999999995</v>
      </c>
      <c r="AN44" s="51">
        <f t="shared" si="72"/>
        <v>528.82799999999997</v>
      </c>
      <c r="AO44" s="51">
        <f t="shared" si="72"/>
        <v>385.572</v>
      </c>
      <c r="AP44" s="51">
        <f t="shared" si="72"/>
        <v>340.61400000000003</v>
      </c>
      <c r="AQ44" s="51">
        <f t="shared" si="72"/>
        <v>496.36200000000002</v>
      </c>
      <c r="AR44" s="51">
        <f t="shared" si="72"/>
        <v>530</v>
      </c>
      <c r="AS44" s="51">
        <f t="shared" si="72"/>
        <v>269</v>
      </c>
      <c r="AT44" s="51">
        <f t="shared" si="72"/>
        <v>334</v>
      </c>
      <c r="AU44" s="51">
        <f t="shared" si="72"/>
        <v>618</v>
      </c>
      <c r="AV44" s="51">
        <f t="shared" si="72"/>
        <v>483</v>
      </c>
      <c r="AW44" s="51">
        <f t="shared" si="72"/>
        <v>575</v>
      </c>
      <c r="AX44" s="51">
        <f t="shared" si="72"/>
        <v>428</v>
      </c>
      <c r="AY44" s="51">
        <f t="shared" si="72"/>
        <v>582</v>
      </c>
      <c r="AZ44" s="51">
        <f t="shared" si="72"/>
        <v>653</v>
      </c>
      <c r="BA44" s="51">
        <f t="shared" si="72"/>
        <v>363</v>
      </c>
      <c r="BB44" s="51">
        <f t="shared" si="72"/>
        <v>466</v>
      </c>
      <c r="BC44" s="51">
        <f t="shared" si="72"/>
        <v>262</v>
      </c>
      <c r="BD44" s="51">
        <f t="shared" si="72"/>
        <v>600</v>
      </c>
      <c r="BE44" s="51">
        <f t="shared" si="72"/>
        <v>583</v>
      </c>
      <c r="BF44" s="51">
        <f t="shared" si="72"/>
        <v>607.5</v>
      </c>
      <c r="BG44" s="51">
        <f t="shared" si="72"/>
        <v>451.6</v>
      </c>
      <c r="BH44" s="51">
        <f t="shared" si="72"/>
        <v>460.30000000000007</v>
      </c>
      <c r="BI44" s="51">
        <f t="shared" si="72"/>
        <v>447.50000000000006</v>
      </c>
      <c r="BJ44" s="51">
        <f t="shared" si="72"/>
        <v>370.2</v>
      </c>
      <c r="BK44" s="51">
        <f t="shared" si="72"/>
        <v>544.79999999999995</v>
      </c>
      <c r="BL44" s="51">
        <f t="shared" si="72"/>
        <v>494.40000000000003</v>
      </c>
      <c r="BM44" s="51">
        <f t="shared" si="72"/>
        <v>638.80000000000007</v>
      </c>
      <c r="BN44" s="51">
        <f t="shared" si="72"/>
        <v>381.2</v>
      </c>
      <c r="BO44" s="51">
        <f t="shared" ref="BO44:CK44" si="73">SUM(BN13:BN18,BO7:BO9)</f>
        <v>792.2</v>
      </c>
      <c r="BP44" s="51">
        <f t="shared" si="73"/>
        <v>554.29999999999995</v>
      </c>
      <c r="BQ44" s="51">
        <f t="shared" si="73"/>
        <v>559.4</v>
      </c>
      <c r="BR44" s="51">
        <f t="shared" si="73"/>
        <v>286.5</v>
      </c>
      <c r="BS44" s="51">
        <f t="shared" si="73"/>
        <v>603.6</v>
      </c>
      <c r="BT44" s="51">
        <f t="shared" si="73"/>
        <v>537.29999999999995</v>
      </c>
      <c r="BU44" s="51">
        <f t="shared" si="73"/>
        <v>270.40000000000003</v>
      </c>
      <c r="BV44" s="51">
        <f t="shared" si="73"/>
        <v>589.19999999999993</v>
      </c>
      <c r="BW44" s="51">
        <f t="shared" si="73"/>
        <v>293.8</v>
      </c>
      <c r="BX44" s="51">
        <f t="shared" si="73"/>
        <v>415.8</v>
      </c>
      <c r="BY44" s="51">
        <f t="shared" si="73"/>
        <v>598</v>
      </c>
      <c r="BZ44" s="51">
        <f t="shared" si="73"/>
        <v>349</v>
      </c>
      <c r="CA44" s="51">
        <f t="shared" si="73"/>
        <v>377.20000000000005</v>
      </c>
      <c r="CB44" s="51">
        <f t="shared" si="73"/>
        <v>390.79999999999995</v>
      </c>
      <c r="CC44" s="51">
        <f t="shared" si="73"/>
        <v>681.80000000000007</v>
      </c>
      <c r="CD44" s="51">
        <f t="shared" si="73"/>
        <v>430.40000000000003</v>
      </c>
      <c r="CE44" s="51">
        <f t="shared" si="73"/>
        <v>499</v>
      </c>
      <c r="CF44" s="51">
        <f t="shared" si="73"/>
        <v>488.80000000000007</v>
      </c>
      <c r="CG44" s="51">
        <f t="shared" si="73"/>
        <v>413.6</v>
      </c>
      <c r="CH44" s="51">
        <f t="shared" si="73"/>
        <v>412.8</v>
      </c>
      <c r="CI44" s="51">
        <f t="shared" si="73"/>
        <v>188.4</v>
      </c>
      <c r="CJ44" s="51">
        <f t="shared" si="73"/>
        <v>299.60000000000002</v>
      </c>
      <c r="CK44" s="51">
        <f t="shared" si="73"/>
        <v>401.6</v>
      </c>
      <c r="CL44" s="29" t="s">
        <v>145</v>
      </c>
      <c r="CM44" s="4">
        <f t="shared" si="17"/>
        <v>463.43237209302345</v>
      </c>
      <c r="CO44" s="5"/>
      <c r="CP44" s="40"/>
      <c r="CQ44" s="6"/>
      <c r="CS44" s="8">
        <v>1938</v>
      </c>
      <c r="CT44" s="19">
        <v>324.35800000000006</v>
      </c>
      <c r="CV44" s="8">
        <v>1935</v>
      </c>
      <c r="CW44" s="19">
        <v>624.84000000000015</v>
      </c>
      <c r="CY44" s="8">
        <v>1941</v>
      </c>
      <c r="CZ44" s="19">
        <v>631.69799999999987</v>
      </c>
      <c r="DB44" s="8">
        <v>1948</v>
      </c>
      <c r="DC44" s="19">
        <v>380.23799999999994</v>
      </c>
      <c r="DD44" s="8">
        <v>40</v>
      </c>
      <c r="DE44" s="8">
        <v>1942</v>
      </c>
      <c r="DF44" s="19">
        <v>49.021999999999998</v>
      </c>
      <c r="DH44" s="8">
        <v>2002</v>
      </c>
      <c r="DI44" s="19">
        <v>37.4</v>
      </c>
      <c r="DJ44" s="19"/>
      <c r="DK44" s="37">
        <v>1965</v>
      </c>
      <c r="DL44" s="19">
        <v>36.83</v>
      </c>
      <c r="DN44" s="8">
        <v>2003</v>
      </c>
      <c r="DO44" s="19">
        <v>96.6</v>
      </c>
      <c r="DQ44" s="8">
        <v>1985</v>
      </c>
      <c r="DR44" s="19">
        <v>141</v>
      </c>
      <c r="DT44" s="8">
        <v>1974</v>
      </c>
      <c r="DU44" s="19">
        <v>963</v>
      </c>
    </row>
    <row r="45" spans="1:125">
      <c r="A45" s="36" t="s">
        <v>146</v>
      </c>
      <c r="B45" s="51"/>
      <c r="C45" s="51">
        <f t="shared" ref="C45:AH45" si="74">SUM(B13:B18,C7:C10)</f>
        <v>347.72600000000006</v>
      </c>
      <c r="D45" s="51">
        <f t="shared" si="74"/>
        <v>398.52600000000007</v>
      </c>
      <c r="E45" s="51">
        <f t="shared" si="74"/>
        <v>375.666</v>
      </c>
      <c r="F45" s="51">
        <f t="shared" si="74"/>
        <v>300.48199999999997</v>
      </c>
      <c r="G45" s="51">
        <f t="shared" si="74"/>
        <v>502.91999999999996</v>
      </c>
      <c r="H45" s="51">
        <f t="shared" si="74"/>
        <v>632.96800000000007</v>
      </c>
      <c r="I45" s="51">
        <f t="shared" si="74"/>
        <v>526.54199999999992</v>
      </c>
      <c r="J45" s="51">
        <f t="shared" si="74"/>
        <v>475.23399999999998</v>
      </c>
      <c r="K45" s="51">
        <f t="shared" si="74"/>
        <v>345.18600000000009</v>
      </c>
      <c r="L45" s="51">
        <f t="shared" si="74"/>
        <v>552.19600000000003</v>
      </c>
      <c r="M45" s="51">
        <f t="shared" si="74"/>
        <v>546.86199999999997</v>
      </c>
      <c r="N45" s="51">
        <f t="shared" si="74"/>
        <v>601.47199999999998</v>
      </c>
      <c r="O45" s="51">
        <f t="shared" si="74"/>
        <v>448.05599999999998</v>
      </c>
      <c r="P45" s="51">
        <f t="shared" si="74"/>
        <v>531.87599999999998</v>
      </c>
      <c r="Q45" s="51">
        <f t="shared" si="74"/>
        <v>724.91599999999994</v>
      </c>
      <c r="R45" s="51">
        <f t="shared" si="74"/>
        <v>533.65399999999988</v>
      </c>
      <c r="S45" s="51">
        <f t="shared" si="74"/>
        <v>437.642</v>
      </c>
      <c r="T45" s="51">
        <f t="shared" si="74"/>
        <v>480.822</v>
      </c>
      <c r="U45" s="51">
        <f t="shared" si="74"/>
        <v>541.78200000000004</v>
      </c>
      <c r="V45" s="51">
        <f t="shared" si="74"/>
        <v>361.18799999999993</v>
      </c>
      <c r="W45" s="51">
        <f t="shared" si="74"/>
        <v>561.84799999999996</v>
      </c>
      <c r="X45" s="51">
        <f t="shared" si="74"/>
        <v>624.33199999999999</v>
      </c>
      <c r="Y45" s="51">
        <f t="shared" si="74"/>
        <v>743.20399999999995</v>
      </c>
      <c r="Z45" s="51">
        <f t="shared" si="74"/>
        <v>541.274</v>
      </c>
      <c r="AA45" s="51">
        <f t="shared" si="74"/>
        <v>615.95000000000005</v>
      </c>
      <c r="AB45" s="51">
        <f t="shared" si="74"/>
        <v>557.27600000000007</v>
      </c>
      <c r="AC45" s="51">
        <f t="shared" si="74"/>
        <v>606.55199999999991</v>
      </c>
      <c r="AD45" s="51">
        <f t="shared" si="74"/>
        <v>555.75200000000007</v>
      </c>
      <c r="AE45" s="51">
        <f t="shared" si="74"/>
        <v>334.77199999999999</v>
      </c>
      <c r="AF45" s="51">
        <f t="shared" si="74"/>
        <v>452.12000000000006</v>
      </c>
      <c r="AG45" s="51">
        <f t="shared" si="74"/>
        <v>521.71600000000001</v>
      </c>
      <c r="AH45" s="51">
        <f t="shared" si="74"/>
        <v>573.78600000000006</v>
      </c>
      <c r="AI45" s="51">
        <f t="shared" ref="AI45:BN45" si="75">SUM(AH13:AH18,AI7:AI10)</f>
        <v>509.52400000000011</v>
      </c>
      <c r="AJ45" s="51">
        <f t="shared" si="75"/>
        <v>505.46000000000004</v>
      </c>
      <c r="AK45" s="51">
        <f t="shared" si="75"/>
        <v>484.88600000000008</v>
      </c>
      <c r="AL45" s="51">
        <f t="shared" si="75"/>
        <v>607.56799999999998</v>
      </c>
      <c r="AM45" s="51">
        <f t="shared" si="75"/>
        <v>393.44599999999997</v>
      </c>
      <c r="AN45" s="51">
        <f t="shared" si="75"/>
        <v>622.29999999999995</v>
      </c>
      <c r="AO45" s="51">
        <f t="shared" si="75"/>
        <v>442.72199999999998</v>
      </c>
      <c r="AP45" s="51">
        <f t="shared" si="75"/>
        <v>354.33000000000004</v>
      </c>
      <c r="AQ45" s="51">
        <f t="shared" si="75"/>
        <v>529.36200000000008</v>
      </c>
      <c r="AR45" s="51">
        <f t="shared" si="75"/>
        <v>578</v>
      </c>
      <c r="AS45" s="51">
        <f t="shared" si="75"/>
        <v>293</v>
      </c>
      <c r="AT45" s="51">
        <f t="shared" si="75"/>
        <v>463</v>
      </c>
      <c r="AU45" s="51">
        <f t="shared" si="75"/>
        <v>708</v>
      </c>
      <c r="AV45" s="51">
        <f t="shared" si="75"/>
        <v>556</v>
      </c>
      <c r="AW45" s="51">
        <f t="shared" si="75"/>
        <v>601</v>
      </c>
      <c r="AX45" s="51">
        <f t="shared" si="75"/>
        <v>552</v>
      </c>
      <c r="AY45" s="51">
        <f t="shared" si="75"/>
        <v>600</v>
      </c>
      <c r="AZ45" s="51">
        <f t="shared" si="75"/>
        <v>806</v>
      </c>
      <c r="BA45" s="51">
        <f t="shared" si="75"/>
        <v>407</v>
      </c>
      <c r="BB45" s="51">
        <f t="shared" si="75"/>
        <v>476</v>
      </c>
      <c r="BC45" s="51">
        <f t="shared" si="75"/>
        <v>377</v>
      </c>
      <c r="BD45" s="51">
        <f t="shared" si="75"/>
        <v>618</v>
      </c>
      <c r="BE45" s="51">
        <f t="shared" si="75"/>
        <v>640</v>
      </c>
      <c r="BF45" s="51">
        <f t="shared" si="75"/>
        <v>635.29999999999995</v>
      </c>
      <c r="BG45" s="51">
        <f t="shared" si="75"/>
        <v>516</v>
      </c>
      <c r="BH45" s="51">
        <f t="shared" si="75"/>
        <v>468.00000000000006</v>
      </c>
      <c r="BI45" s="51">
        <f t="shared" si="75"/>
        <v>456.50000000000006</v>
      </c>
      <c r="BJ45" s="51">
        <f t="shared" si="75"/>
        <v>434.6</v>
      </c>
      <c r="BK45" s="51">
        <f t="shared" si="75"/>
        <v>602.5</v>
      </c>
      <c r="BL45" s="51">
        <f t="shared" si="75"/>
        <v>495.40000000000003</v>
      </c>
      <c r="BM45" s="51">
        <f t="shared" si="75"/>
        <v>692.6</v>
      </c>
      <c r="BN45" s="51">
        <f t="shared" si="75"/>
        <v>406</v>
      </c>
      <c r="BO45" s="51">
        <f t="shared" ref="BO45:CK45" si="76">SUM(BN13:BN18,BO7:BO10)</f>
        <v>904.7</v>
      </c>
      <c r="BP45" s="51">
        <f t="shared" si="76"/>
        <v>602.09999999999991</v>
      </c>
      <c r="BQ45" s="51">
        <f t="shared" si="76"/>
        <v>602.79999999999995</v>
      </c>
      <c r="BR45" s="51">
        <f t="shared" si="76"/>
        <v>308.5</v>
      </c>
      <c r="BS45" s="51">
        <f t="shared" si="76"/>
        <v>628.20000000000005</v>
      </c>
      <c r="BT45" s="51">
        <f t="shared" si="76"/>
        <v>631.5</v>
      </c>
      <c r="BU45" s="51">
        <f t="shared" si="76"/>
        <v>291.20000000000005</v>
      </c>
      <c r="BV45" s="51">
        <f t="shared" si="76"/>
        <v>606.59999999999991</v>
      </c>
      <c r="BW45" s="51">
        <f t="shared" si="76"/>
        <v>304.2</v>
      </c>
      <c r="BX45" s="51">
        <f t="shared" si="76"/>
        <v>471</v>
      </c>
      <c r="BY45" s="51">
        <f t="shared" si="76"/>
        <v>603.4</v>
      </c>
      <c r="BZ45" s="51">
        <f t="shared" si="76"/>
        <v>421.4</v>
      </c>
      <c r="CA45" s="51">
        <f t="shared" si="76"/>
        <v>426.00000000000006</v>
      </c>
      <c r="CB45" s="51">
        <f t="shared" si="76"/>
        <v>503.79999999999995</v>
      </c>
      <c r="CC45" s="51">
        <f t="shared" si="76"/>
        <v>738.00000000000011</v>
      </c>
      <c r="CD45" s="51">
        <f t="shared" si="76"/>
        <v>437.6</v>
      </c>
      <c r="CE45" s="51">
        <f t="shared" si="76"/>
        <v>566.6</v>
      </c>
      <c r="CF45" s="51">
        <f t="shared" si="76"/>
        <v>523.80000000000007</v>
      </c>
      <c r="CG45" s="51">
        <f t="shared" si="76"/>
        <v>516.1</v>
      </c>
      <c r="CH45" s="51">
        <f t="shared" si="76"/>
        <v>562.6</v>
      </c>
      <c r="CI45" s="51">
        <f t="shared" si="76"/>
        <v>240.4</v>
      </c>
      <c r="CJ45" s="51">
        <f t="shared" si="76"/>
        <v>325.20000000000005</v>
      </c>
      <c r="CK45" s="51">
        <f t="shared" si="76"/>
        <v>533</v>
      </c>
      <c r="CL45" s="29" t="s">
        <v>146</v>
      </c>
      <c r="CM45" s="4">
        <f t="shared" si="17"/>
        <v>516.29646511627902</v>
      </c>
      <c r="CO45" s="5"/>
      <c r="CP45" s="40"/>
      <c r="CQ45" s="6"/>
      <c r="CS45" s="8">
        <v>1968</v>
      </c>
      <c r="CT45" s="19">
        <v>324.61200000000002</v>
      </c>
      <c r="CV45" s="8">
        <v>1978</v>
      </c>
      <c r="CW45" s="19">
        <v>629</v>
      </c>
      <c r="CY45" s="8">
        <v>1989</v>
      </c>
      <c r="CZ45" s="19">
        <v>632.50000000000011</v>
      </c>
      <c r="DB45" s="8">
        <v>1937</v>
      </c>
      <c r="DC45" s="19">
        <v>383.03199999999998</v>
      </c>
      <c r="DD45" s="8">
        <v>41</v>
      </c>
      <c r="DE45" s="8">
        <v>1988</v>
      </c>
      <c r="DF45" s="19">
        <v>50.5</v>
      </c>
      <c r="DH45" s="8">
        <v>1942</v>
      </c>
      <c r="DI45" s="19">
        <v>37.591999999999999</v>
      </c>
      <c r="DJ45" s="19"/>
      <c r="DK45" s="37">
        <v>1955</v>
      </c>
      <c r="DL45" s="19">
        <v>39.369999999999997</v>
      </c>
      <c r="DN45" s="8">
        <v>1993</v>
      </c>
      <c r="DO45" s="19">
        <v>96.9</v>
      </c>
      <c r="DQ45" s="8">
        <v>1950</v>
      </c>
      <c r="DR45" s="19">
        <v>144.27199999999999</v>
      </c>
      <c r="DT45" s="8">
        <v>1935</v>
      </c>
      <c r="DU45" s="19">
        <v>969.2639999999999</v>
      </c>
    </row>
    <row r="46" spans="1:125">
      <c r="A46" s="36" t="s">
        <v>147</v>
      </c>
      <c r="B46" s="51"/>
      <c r="C46" s="51">
        <f t="shared" ref="C46:AH46" si="77">SUM(B13:B18,C7:C11)</f>
        <v>367.53800000000007</v>
      </c>
      <c r="D46" s="51">
        <f t="shared" si="77"/>
        <v>504.44400000000007</v>
      </c>
      <c r="E46" s="51">
        <f t="shared" si="77"/>
        <v>438.91199999999998</v>
      </c>
      <c r="F46" s="51">
        <f t="shared" si="77"/>
        <v>357.63199999999995</v>
      </c>
      <c r="G46" s="51">
        <f t="shared" si="77"/>
        <v>566.67399999999998</v>
      </c>
      <c r="H46" s="51">
        <f t="shared" si="77"/>
        <v>646.43000000000006</v>
      </c>
      <c r="I46" s="51">
        <f t="shared" si="77"/>
        <v>660.9079999999999</v>
      </c>
      <c r="J46" s="51">
        <f t="shared" si="77"/>
        <v>500.63399999999996</v>
      </c>
      <c r="K46" s="51">
        <f t="shared" si="77"/>
        <v>389.63600000000008</v>
      </c>
      <c r="L46" s="51">
        <f t="shared" si="77"/>
        <v>592.83600000000001</v>
      </c>
      <c r="M46" s="51">
        <f t="shared" si="77"/>
        <v>572.00799999999992</v>
      </c>
      <c r="N46" s="51">
        <f t="shared" si="77"/>
        <v>732.79</v>
      </c>
      <c r="O46" s="51">
        <f t="shared" si="77"/>
        <v>469.13799999999998</v>
      </c>
      <c r="P46" s="51">
        <f t="shared" si="77"/>
        <v>547.11599999999999</v>
      </c>
      <c r="Q46" s="51">
        <f t="shared" si="77"/>
        <v>778.00199999999995</v>
      </c>
      <c r="R46" s="51">
        <f t="shared" si="77"/>
        <v>638.04799999999989</v>
      </c>
      <c r="S46" s="51">
        <f t="shared" si="77"/>
        <v>479.04399999999998</v>
      </c>
      <c r="T46" s="51">
        <f t="shared" si="77"/>
        <v>663.44799999999998</v>
      </c>
      <c r="U46" s="51">
        <f t="shared" si="77"/>
        <v>605.79000000000008</v>
      </c>
      <c r="V46" s="51">
        <f t="shared" si="77"/>
        <v>402.84399999999994</v>
      </c>
      <c r="W46" s="51">
        <f t="shared" si="77"/>
        <v>602.23399999999992</v>
      </c>
      <c r="X46" s="51">
        <f t="shared" si="77"/>
        <v>719.07399999999996</v>
      </c>
      <c r="Y46" s="51">
        <f t="shared" si="77"/>
        <v>831.08799999999997</v>
      </c>
      <c r="Z46" s="51">
        <f t="shared" si="77"/>
        <v>671.322</v>
      </c>
      <c r="AA46" s="51">
        <f t="shared" si="77"/>
        <v>717.29600000000005</v>
      </c>
      <c r="AB46" s="51">
        <f t="shared" si="77"/>
        <v>675.6400000000001</v>
      </c>
      <c r="AC46" s="51">
        <f t="shared" si="77"/>
        <v>706.88199999999995</v>
      </c>
      <c r="AD46" s="51">
        <f t="shared" si="77"/>
        <v>630.17400000000009</v>
      </c>
      <c r="AE46" s="51">
        <f t="shared" si="77"/>
        <v>396.74799999999999</v>
      </c>
      <c r="AF46" s="51">
        <f t="shared" si="77"/>
        <v>509.77800000000008</v>
      </c>
      <c r="AG46" s="51">
        <f t="shared" si="77"/>
        <v>567.69000000000005</v>
      </c>
      <c r="AH46" s="51">
        <f t="shared" si="77"/>
        <v>716.53400000000011</v>
      </c>
      <c r="AI46" s="51">
        <f t="shared" ref="AI46:BN46" si="78">SUM(AH13:AH18,AI7:AI11)</f>
        <v>583.94600000000014</v>
      </c>
      <c r="AJ46" s="51">
        <f t="shared" si="78"/>
        <v>538.98800000000006</v>
      </c>
      <c r="AK46" s="51">
        <f t="shared" si="78"/>
        <v>515.62000000000012</v>
      </c>
      <c r="AL46" s="51">
        <f t="shared" si="78"/>
        <v>709.16800000000001</v>
      </c>
      <c r="AM46" s="51">
        <f t="shared" si="78"/>
        <v>446.27799999999996</v>
      </c>
      <c r="AN46" s="51">
        <f t="shared" si="78"/>
        <v>690.62599999999998</v>
      </c>
      <c r="AO46" s="51">
        <f t="shared" si="78"/>
        <v>503.68199999999996</v>
      </c>
      <c r="AP46" s="51">
        <f t="shared" si="78"/>
        <v>466.85200000000003</v>
      </c>
      <c r="AQ46" s="51">
        <f t="shared" si="78"/>
        <v>604.36200000000008</v>
      </c>
      <c r="AR46" s="51">
        <f t="shared" si="78"/>
        <v>707</v>
      </c>
      <c r="AS46" s="51">
        <f t="shared" si="78"/>
        <v>331</v>
      </c>
      <c r="AT46" s="51">
        <f t="shared" si="78"/>
        <v>535</v>
      </c>
      <c r="AU46" s="51">
        <f t="shared" si="78"/>
        <v>735</v>
      </c>
      <c r="AV46" s="51">
        <f t="shared" si="78"/>
        <v>598</v>
      </c>
      <c r="AW46" s="51">
        <f t="shared" si="78"/>
        <v>654</v>
      </c>
      <c r="AX46" s="51">
        <f t="shared" si="78"/>
        <v>578</v>
      </c>
      <c r="AY46" s="51">
        <f t="shared" si="78"/>
        <v>678</v>
      </c>
      <c r="AZ46" s="51">
        <f t="shared" si="78"/>
        <v>833</v>
      </c>
      <c r="BA46" s="51">
        <f t="shared" si="78"/>
        <v>528</v>
      </c>
      <c r="BB46" s="51">
        <f t="shared" si="78"/>
        <v>539</v>
      </c>
      <c r="BC46" s="51">
        <f t="shared" si="78"/>
        <v>418</v>
      </c>
      <c r="BD46" s="51">
        <f t="shared" si="78"/>
        <v>674</v>
      </c>
      <c r="BE46" s="51">
        <f t="shared" si="78"/>
        <v>662</v>
      </c>
      <c r="BF46" s="51">
        <f t="shared" si="78"/>
        <v>696.4</v>
      </c>
      <c r="BG46" s="51">
        <f t="shared" si="78"/>
        <v>627</v>
      </c>
      <c r="BH46" s="51">
        <f t="shared" si="78"/>
        <v>528.80000000000007</v>
      </c>
      <c r="BI46" s="51">
        <f t="shared" si="78"/>
        <v>542.80000000000007</v>
      </c>
      <c r="BJ46" s="51">
        <f t="shared" si="78"/>
        <v>457.6</v>
      </c>
      <c r="BK46" s="51">
        <f t="shared" si="78"/>
        <v>624.9</v>
      </c>
      <c r="BL46" s="51">
        <f t="shared" si="78"/>
        <v>536.90000000000009</v>
      </c>
      <c r="BM46" s="51">
        <f t="shared" si="78"/>
        <v>807.9</v>
      </c>
      <c r="BN46" s="51">
        <f t="shared" si="78"/>
        <v>453.9</v>
      </c>
      <c r="BO46" s="51">
        <f t="shared" ref="BO46:CJ46" si="79">SUM(BN13:BN18,BO7:BO11)</f>
        <v>985.30000000000007</v>
      </c>
      <c r="BP46" s="51">
        <f t="shared" si="79"/>
        <v>642.19999999999993</v>
      </c>
      <c r="BQ46" s="51">
        <f t="shared" si="79"/>
        <v>630.59999999999991</v>
      </c>
      <c r="BR46" s="51">
        <f t="shared" si="79"/>
        <v>358.1</v>
      </c>
      <c r="BS46" s="51">
        <f t="shared" si="79"/>
        <v>646.90000000000009</v>
      </c>
      <c r="BT46" s="51">
        <f t="shared" si="79"/>
        <v>688.7</v>
      </c>
      <c r="BU46" s="51">
        <f t="shared" si="79"/>
        <v>318.00000000000006</v>
      </c>
      <c r="BV46" s="51">
        <f t="shared" si="79"/>
        <v>637.39999999999986</v>
      </c>
      <c r="BW46" s="51">
        <f t="shared" si="79"/>
        <v>341.4</v>
      </c>
      <c r="BX46" s="51">
        <f t="shared" si="79"/>
        <v>522.79999999999995</v>
      </c>
      <c r="BY46" s="51">
        <f t="shared" si="79"/>
        <v>700.4</v>
      </c>
      <c r="BZ46" s="51">
        <f t="shared" si="79"/>
        <v>464</v>
      </c>
      <c r="CA46" s="51">
        <f t="shared" si="79"/>
        <v>497.00000000000006</v>
      </c>
      <c r="CB46" s="51">
        <f t="shared" si="79"/>
        <v>507.79999999999995</v>
      </c>
      <c r="CC46" s="51">
        <f t="shared" si="79"/>
        <v>770.80000000000007</v>
      </c>
      <c r="CD46" s="51">
        <f t="shared" si="79"/>
        <v>604.79999999999995</v>
      </c>
      <c r="CE46" s="51">
        <f t="shared" si="79"/>
        <v>686.6</v>
      </c>
      <c r="CF46" s="51">
        <f t="shared" si="79"/>
        <v>552.40000000000009</v>
      </c>
      <c r="CG46" s="51">
        <f t="shared" si="79"/>
        <v>610.5</v>
      </c>
      <c r="CH46" s="51">
        <f t="shared" si="79"/>
        <v>578.6</v>
      </c>
      <c r="CI46" s="51">
        <f t="shared" si="79"/>
        <v>260.39999999999998</v>
      </c>
      <c r="CJ46" s="51">
        <f t="shared" si="79"/>
        <v>414.40000000000003</v>
      </c>
      <c r="CK46" s="51"/>
      <c r="CL46" s="29" t="s">
        <v>147</v>
      </c>
      <c r="CM46" s="4">
        <f t="shared" si="17"/>
        <v>580.03667441860489</v>
      </c>
      <c r="CO46" s="5"/>
      <c r="CP46" s="40"/>
      <c r="CQ46" s="6"/>
      <c r="CS46" s="8">
        <v>1942</v>
      </c>
      <c r="CT46" s="19">
        <v>327.15199999999999</v>
      </c>
      <c r="CV46" s="8">
        <v>1984</v>
      </c>
      <c r="CW46" s="19">
        <v>634</v>
      </c>
      <c r="CY46" s="8">
        <v>2012</v>
      </c>
      <c r="CZ46" s="19">
        <v>632.60000000000014</v>
      </c>
      <c r="DB46" s="8">
        <v>1988</v>
      </c>
      <c r="DC46" s="19">
        <v>384.90000000000003</v>
      </c>
      <c r="DD46" s="8">
        <v>42</v>
      </c>
      <c r="DE46" s="8">
        <v>1980</v>
      </c>
      <c r="DF46" s="19">
        <v>51</v>
      </c>
      <c r="DH46" s="8">
        <v>2003</v>
      </c>
      <c r="DI46" s="19">
        <v>39.200000000000003</v>
      </c>
      <c r="DJ46" s="19"/>
      <c r="DK46" s="37">
        <v>1936</v>
      </c>
      <c r="DL46" s="19">
        <v>39.878</v>
      </c>
      <c r="DN46" s="8">
        <v>2007</v>
      </c>
      <c r="DO46" s="19">
        <v>99.6</v>
      </c>
      <c r="DQ46" s="8">
        <v>1939</v>
      </c>
      <c r="DR46" s="19">
        <v>144.52600000000001</v>
      </c>
      <c r="DT46" s="8">
        <v>2002</v>
      </c>
      <c r="DU46" s="19">
        <v>977.99999999999977</v>
      </c>
    </row>
    <row r="47" spans="1:125">
      <c r="A47" s="36" t="s">
        <v>148</v>
      </c>
      <c r="B47" s="51"/>
      <c r="C47" s="51">
        <f t="shared" ref="C47:AH47" si="80">SUM(B13:B18,C7:C12)</f>
        <v>406.65400000000005</v>
      </c>
      <c r="D47" s="51">
        <f t="shared" si="80"/>
        <v>546.60800000000006</v>
      </c>
      <c r="E47" s="51">
        <f t="shared" si="80"/>
        <v>456.94599999999997</v>
      </c>
      <c r="F47" s="51">
        <f t="shared" si="80"/>
        <v>451.86599999999993</v>
      </c>
      <c r="G47" s="51">
        <f t="shared" si="80"/>
        <v>618.49</v>
      </c>
      <c r="H47" s="51">
        <f t="shared" si="80"/>
        <v>705.35800000000006</v>
      </c>
      <c r="I47" s="51">
        <f t="shared" si="80"/>
        <v>684.78399999999988</v>
      </c>
      <c r="J47" s="51">
        <f t="shared" si="80"/>
        <v>545.846</v>
      </c>
      <c r="K47" s="51">
        <f t="shared" si="80"/>
        <v>494.03000000000009</v>
      </c>
      <c r="L47" s="51">
        <f t="shared" si="80"/>
        <v>625.09400000000005</v>
      </c>
      <c r="M47" s="51">
        <f t="shared" si="80"/>
        <v>631.69799999999987</v>
      </c>
      <c r="N47" s="51">
        <f t="shared" si="80"/>
        <v>741.68</v>
      </c>
      <c r="O47" s="51">
        <f t="shared" si="80"/>
        <v>624.07799999999997</v>
      </c>
      <c r="P47" s="51">
        <f t="shared" si="80"/>
        <v>578.35799999999995</v>
      </c>
      <c r="Q47" s="51">
        <f t="shared" si="80"/>
        <v>799.59199999999998</v>
      </c>
      <c r="R47" s="51">
        <f t="shared" si="80"/>
        <v>669.03599999999983</v>
      </c>
      <c r="S47" s="51">
        <f t="shared" si="80"/>
        <v>557.78399999999999</v>
      </c>
      <c r="T47" s="51">
        <f t="shared" si="80"/>
        <v>685.8</v>
      </c>
      <c r="U47" s="51">
        <f t="shared" si="80"/>
        <v>695.45200000000011</v>
      </c>
      <c r="V47" s="51">
        <f t="shared" si="80"/>
        <v>546.09999999999991</v>
      </c>
      <c r="W47" s="51">
        <f t="shared" si="80"/>
        <v>636.01599999999996</v>
      </c>
      <c r="X47" s="51">
        <f t="shared" si="80"/>
        <v>820.42</v>
      </c>
      <c r="Y47" s="51">
        <f t="shared" si="80"/>
        <v>941.32399999999996</v>
      </c>
      <c r="Z47" s="51">
        <f t="shared" si="80"/>
        <v>752.85599999999999</v>
      </c>
      <c r="AA47" s="51">
        <f t="shared" si="80"/>
        <v>781.30400000000009</v>
      </c>
      <c r="AB47" s="51">
        <f t="shared" si="80"/>
        <v>757.42800000000011</v>
      </c>
      <c r="AC47" s="51">
        <f t="shared" si="80"/>
        <v>716.53399999999999</v>
      </c>
      <c r="AD47" s="51">
        <f t="shared" si="80"/>
        <v>676.40200000000004</v>
      </c>
      <c r="AE47" s="51">
        <f t="shared" si="80"/>
        <v>410.21</v>
      </c>
      <c r="AF47" s="51">
        <f t="shared" si="80"/>
        <v>574.54800000000012</v>
      </c>
      <c r="AG47" s="51">
        <f t="shared" si="80"/>
        <v>591.56600000000003</v>
      </c>
      <c r="AH47" s="51">
        <f t="shared" si="80"/>
        <v>778.00200000000007</v>
      </c>
      <c r="AI47" s="51">
        <f t="shared" ref="AI47:BN47" si="81">SUM(AH13:AH18,AI7:AI12)</f>
        <v>642.87400000000014</v>
      </c>
      <c r="AJ47" s="51">
        <f t="shared" si="81"/>
        <v>597.66200000000003</v>
      </c>
      <c r="AK47" s="51">
        <f t="shared" si="81"/>
        <v>563.37200000000007</v>
      </c>
      <c r="AL47" s="51">
        <f t="shared" si="81"/>
        <v>767.84199999999998</v>
      </c>
      <c r="AM47" s="51">
        <f t="shared" si="81"/>
        <v>462.53399999999999</v>
      </c>
      <c r="AN47" s="51">
        <f t="shared" si="81"/>
        <v>793.75</v>
      </c>
      <c r="AO47" s="51">
        <f t="shared" si="81"/>
        <v>517.65199999999993</v>
      </c>
      <c r="AP47" s="51">
        <f t="shared" si="81"/>
        <v>552.45000000000005</v>
      </c>
      <c r="AQ47" s="51">
        <f t="shared" si="81"/>
        <v>672.36200000000008</v>
      </c>
      <c r="AR47" s="51">
        <f t="shared" si="81"/>
        <v>734</v>
      </c>
      <c r="AS47" s="51">
        <f t="shared" si="81"/>
        <v>358</v>
      </c>
      <c r="AT47" s="51">
        <f t="shared" si="81"/>
        <v>543</v>
      </c>
      <c r="AU47" s="51">
        <f t="shared" si="81"/>
        <v>841</v>
      </c>
      <c r="AV47" s="51">
        <f t="shared" si="81"/>
        <v>640</v>
      </c>
      <c r="AW47" s="51">
        <f t="shared" si="81"/>
        <v>734</v>
      </c>
      <c r="AX47" s="51">
        <f t="shared" si="81"/>
        <v>624</v>
      </c>
      <c r="AY47" s="51">
        <f t="shared" si="81"/>
        <v>750</v>
      </c>
      <c r="AZ47" s="51">
        <f t="shared" si="81"/>
        <v>927</v>
      </c>
      <c r="BA47" s="51">
        <f t="shared" si="81"/>
        <v>582</v>
      </c>
      <c r="BB47" s="51">
        <f t="shared" si="81"/>
        <v>627</v>
      </c>
      <c r="BC47" s="51">
        <f t="shared" si="81"/>
        <v>434</v>
      </c>
      <c r="BD47" s="51">
        <f t="shared" si="81"/>
        <v>710</v>
      </c>
      <c r="BE47" s="51">
        <f t="shared" si="81"/>
        <v>732</v>
      </c>
      <c r="BF47" s="51">
        <f t="shared" si="81"/>
        <v>760</v>
      </c>
      <c r="BG47" s="51">
        <f t="shared" si="81"/>
        <v>651.6</v>
      </c>
      <c r="BH47" s="51">
        <f t="shared" si="81"/>
        <v>552.20000000000005</v>
      </c>
      <c r="BI47" s="51">
        <f t="shared" si="81"/>
        <v>632.50000000000011</v>
      </c>
      <c r="BJ47" s="51">
        <f t="shared" si="81"/>
        <v>492.3</v>
      </c>
      <c r="BK47" s="51">
        <f t="shared" si="81"/>
        <v>682.3</v>
      </c>
      <c r="BL47" s="51">
        <f t="shared" si="81"/>
        <v>554.10000000000014</v>
      </c>
      <c r="BM47" s="51">
        <f t="shared" si="81"/>
        <v>932.9</v>
      </c>
      <c r="BN47" s="51">
        <f t="shared" si="81"/>
        <v>552.19999999999993</v>
      </c>
      <c r="BO47" s="51">
        <f t="shared" ref="BO47:CH47" si="82">SUM(BN13:BN18,BO7:BO12)</f>
        <v>1083.8000000000002</v>
      </c>
      <c r="BP47" s="51">
        <f t="shared" si="82"/>
        <v>676.19999999999993</v>
      </c>
      <c r="BQ47" s="51">
        <f t="shared" si="82"/>
        <v>693.49999999999989</v>
      </c>
      <c r="BR47" s="51">
        <f t="shared" si="82"/>
        <v>434</v>
      </c>
      <c r="BS47" s="51">
        <f t="shared" si="82"/>
        <v>728.7</v>
      </c>
      <c r="BT47" s="51">
        <f t="shared" si="82"/>
        <v>747.1</v>
      </c>
      <c r="BU47" s="51">
        <f t="shared" si="82"/>
        <v>392.6</v>
      </c>
      <c r="BV47" s="51">
        <f t="shared" si="82"/>
        <v>753.39999999999986</v>
      </c>
      <c r="BW47" s="51">
        <f t="shared" si="82"/>
        <v>416.59999999999997</v>
      </c>
      <c r="BX47" s="51">
        <f t="shared" si="82"/>
        <v>582.4</v>
      </c>
      <c r="BY47" s="51">
        <f t="shared" si="82"/>
        <v>715</v>
      </c>
      <c r="BZ47" s="51">
        <f t="shared" si="82"/>
        <v>516.20000000000005</v>
      </c>
      <c r="CA47" s="51">
        <f t="shared" si="82"/>
        <v>542.40000000000009</v>
      </c>
      <c r="CB47" s="51">
        <f t="shared" si="82"/>
        <v>533</v>
      </c>
      <c r="CC47" s="51">
        <f t="shared" si="82"/>
        <v>823.00000000000011</v>
      </c>
      <c r="CD47" s="51">
        <f t="shared" si="82"/>
        <v>759.59999999999991</v>
      </c>
      <c r="CE47" s="51">
        <f t="shared" si="82"/>
        <v>748.2</v>
      </c>
      <c r="CF47" s="51">
        <f t="shared" si="82"/>
        <v>632.60000000000014</v>
      </c>
      <c r="CG47" s="51">
        <f t="shared" si="82"/>
        <v>725.1</v>
      </c>
      <c r="CH47" s="51">
        <f t="shared" si="82"/>
        <v>676.9</v>
      </c>
      <c r="CI47" s="51">
        <f>SUM(CH13:CH18,CI7:CI12)</f>
        <v>347.4</v>
      </c>
      <c r="CJ47" s="51">
        <f>SUM(CI13:CI18,CJ7:CJ12)</f>
        <v>491.20000000000005</v>
      </c>
      <c r="CK47" s="51"/>
      <c r="CL47" s="29" t="s">
        <v>148</v>
      </c>
      <c r="CM47" s="4">
        <f t="shared" si="17"/>
        <v>641.13211627906958</v>
      </c>
      <c r="CO47" s="5"/>
      <c r="CP47" s="40"/>
      <c r="CQ47" s="6"/>
      <c r="CS47" s="8">
        <v>1965</v>
      </c>
      <c r="CT47" s="19">
        <v>329.18400000000003</v>
      </c>
      <c r="CV47" s="8">
        <v>1999</v>
      </c>
      <c r="CW47" s="19">
        <v>637.29999999999995</v>
      </c>
      <c r="CY47" s="8">
        <v>1951</v>
      </c>
      <c r="CZ47" s="19">
        <v>636.01599999999996</v>
      </c>
      <c r="DB47" s="8">
        <v>1979</v>
      </c>
      <c r="DC47" s="19">
        <v>388</v>
      </c>
      <c r="DD47" s="8">
        <v>43</v>
      </c>
      <c r="DE47" s="8">
        <v>1952</v>
      </c>
      <c r="DF47" s="19">
        <v>52.578000000000003</v>
      </c>
      <c r="DH47" s="8">
        <v>1995</v>
      </c>
      <c r="DI47" s="19">
        <v>39.4</v>
      </c>
      <c r="DJ47" s="19"/>
      <c r="DK47" s="37">
        <v>1999</v>
      </c>
      <c r="DL47" s="19">
        <v>40.200000000000003</v>
      </c>
      <c r="DN47" s="8">
        <v>1949</v>
      </c>
      <c r="DO47" s="19">
        <v>102.36199999999999</v>
      </c>
      <c r="DQ47" s="8">
        <v>1936</v>
      </c>
      <c r="DR47" s="19">
        <v>145.03399999999999</v>
      </c>
      <c r="DT47" s="8">
        <v>1963</v>
      </c>
      <c r="DU47" s="19">
        <v>983.48800000000017</v>
      </c>
    </row>
    <row r="48" spans="1:125">
      <c r="A48" s="36" t="s">
        <v>136</v>
      </c>
      <c r="B48" s="8">
        <f t="shared" ref="B48:AG48" si="83">SUM(B16:B18)</f>
        <v>93.217999999999989</v>
      </c>
      <c r="C48" s="8">
        <f t="shared" si="83"/>
        <v>43.688000000000002</v>
      </c>
      <c r="D48" s="8">
        <f t="shared" si="83"/>
        <v>115.31599999999999</v>
      </c>
      <c r="E48" s="8">
        <f t="shared" si="83"/>
        <v>48.26</v>
      </c>
      <c r="F48" s="8">
        <f t="shared" si="83"/>
        <v>140.71600000000001</v>
      </c>
      <c r="G48" s="8">
        <f t="shared" si="83"/>
        <v>154.43199999999999</v>
      </c>
      <c r="H48" s="8">
        <f t="shared" si="83"/>
        <v>145.03399999999999</v>
      </c>
      <c r="I48" s="8">
        <f t="shared" si="83"/>
        <v>94.995999999999995</v>
      </c>
      <c r="J48" s="8">
        <f t="shared" si="83"/>
        <v>169.92599999999999</v>
      </c>
      <c r="K48" s="8">
        <f t="shared" si="83"/>
        <v>144.52600000000001</v>
      </c>
      <c r="L48" s="8">
        <f t="shared" si="83"/>
        <v>139.19200000000001</v>
      </c>
      <c r="M48" s="8">
        <f t="shared" si="83"/>
        <v>197.358</v>
      </c>
      <c r="N48" s="8">
        <f t="shared" si="83"/>
        <v>127.50800000000001</v>
      </c>
      <c r="O48" s="8">
        <f t="shared" si="83"/>
        <v>83.058000000000007</v>
      </c>
      <c r="P48" s="8">
        <f t="shared" si="83"/>
        <v>275.59000000000003</v>
      </c>
      <c r="Q48" s="8">
        <f t="shared" si="83"/>
        <v>165.86199999999999</v>
      </c>
      <c r="R48" s="8">
        <f t="shared" si="83"/>
        <v>146.55800000000002</v>
      </c>
      <c r="S48" s="8">
        <f t="shared" si="83"/>
        <v>106.426</v>
      </c>
      <c r="T48" s="8">
        <f t="shared" si="83"/>
        <v>119.88799999999999</v>
      </c>
      <c r="U48" s="8">
        <f t="shared" si="83"/>
        <v>159.512</v>
      </c>
      <c r="V48" s="8">
        <f t="shared" si="83"/>
        <v>144.27199999999999</v>
      </c>
      <c r="W48" s="8">
        <f t="shared" si="83"/>
        <v>363.98199999999997</v>
      </c>
      <c r="X48" s="8">
        <f t="shared" si="83"/>
        <v>300.73599999999999</v>
      </c>
      <c r="Y48" s="8">
        <f t="shared" si="83"/>
        <v>192.53200000000001</v>
      </c>
      <c r="Z48" s="8">
        <f t="shared" si="83"/>
        <v>137.16</v>
      </c>
      <c r="AA48" s="8">
        <f t="shared" si="83"/>
        <v>110.49000000000001</v>
      </c>
      <c r="AB48" s="8">
        <f t="shared" si="83"/>
        <v>185.67400000000001</v>
      </c>
      <c r="AC48" s="8">
        <f t="shared" si="83"/>
        <v>209.55</v>
      </c>
      <c r="AD48" s="8">
        <f t="shared" si="83"/>
        <v>112.52200000000001</v>
      </c>
      <c r="AE48" s="8">
        <f t="shared" si="83"/>
        <v>94.996000000000009</v>
      </c>
      <c r="AF48" s="8">
        <f t="shared" si="83"/>
        <v>78.486000000000004</v>
      </c>
      <c r="AG48" s="8">
        <f t="shared" si="83"/>
        <v>27.432000000000002</v>
      </c>
      <c r="AH48" s="8">
        <f t="shared" ref="AH48:BM48" si="84">SUM(AH16:AH18)</f>
        <v>213.86799999999999</v>
      </c>
      <c r="AI48" s="8">
        <f t="shared" si="84"/>
        <v>48.514000000000003</v>
      </c>
      <c r="AJ48" s="8">
        <f t="shared" si="84"/>
        <v>153.66999999999999</v>
      </c>
      <c r="AK48" s="8">
        <f t="shared" si="84"/>
        <v>139.95400000000001</v>
      </c>
      <c r="AL48" s="8">
        <f t="shared" si="84"/>
        <v>110.49000000000001</v>
      </c>
      <c r="AM48" s="8">
        <f t="shared" si="84"/>
        <v>171.958</v>
      </c>
      <c r="AN48" s="8">
        <f t="shared" si="84"/>
        <v>162.56</v>
      </c>
      <c r="AO48" s="8">
        <f t="shared" si="84"/>
        <v>117.85600000000001</v>
      </c>
      <c r="AP48" s="8">
        <f t="shared" si="84"/>
        <v>68.58</v>
      </c>
      <c r="AQ48" s="8">
        <f t="shared" si="84"/>
        <v>230</v>
      </c>
      <c r="AR48" s="8">
        <f t="shared" si="84"/>
        <v>91</v>
      </c>
      <c r="AS48" s="8">
        <f t="shared" si="84"/>
        <v>119</v>
      </c>
      <c r="AT48" s="8">
        <f t="shared" si="84"/>
        <v>153</v>
      </c>
      <c r="AU48" s="8">
        <f t="shared" si="84"/>
        <v>161</v>
      </c>
      <c r="AV48" s="8">
        <f t="shared" si="84"/>
        <v>192</v>
      </c>
      <c r="AW48" s="8">
        <f t="shared" si="84"/>
        <v>209</v>
      </c>
      <c r="AX48" s="8">
        <f t="shared" si="84"/>
        <v>121</v>
      </c>
      <c r="AY48" s="8">
        <f t="shared" si="84"/>
        <v>280</v>
      </c>
      <c r="AZ48" s="8">
        <f t="shared" si="84"/>
        <v>130</v>
      </c>
      <c r="BA48" s="8">
        <f t="shared" si="84"/>
        <v>197</v>
      </c>
      <c r="BB48" s="8">
        <f t="shared" si="84"/>
        <v>82</v>
      </c>
      <c r="BC48" s="8">
        <f t="shared" si="84"/>
        <v>191</v>
      </c>
      <c r="BD48" s="8">
        <f t="shared" si="84"/>
        <v>181</v>
      </c>
      <c r="BE48" s="8">
        <f t="shared" si="84"/>
        <v>141</v>
      </c>
      <c r="BF48" s="8">
        <f t="shared" si="84"/>
        <v>124.5</v>
      </c>
      <c r="BG48" s="8">
        <f t="shared" si="84"/>
        <v>229.6</v>
      </c>
      <c r="BH48" s="8">
        <f t="shared" si="84"/>
        <v>140.5</v>
      </c>
      <c r="BI48" s="8">
        <f t="shared" si="84"/>
        <v>152.20000000000002</v>
      </c>
      <c r="BJ48" s="8">
        <f t="shared" si="84"/>
        <v>152.39999999999998</v>
      </c>
      <c r="BK48" s="8">
        <f t="shared" si="84"/>
        <v>100.4</v>
      </c>
      <c r="BL48" s="8">
        <f t="shared" si="84"/>
        <v>182.10000000000002</v>
      </c>
      <c r="BM48" s="8">
        <f t="shared" si="84"/>
        <v>181.7</v>
      </c>
      <c r="BN48" s="8">
        <f t="shared" ref="BN48:CJ48" si="85">SUM(BN16:BN18)</f>
        <v>166.3</v>
      </c>
      <c r="BO48" s="8">
        <f t="shared" si="85"/>
        <v>165.5</v>
      </c>
      <c r="BP48" s="8">
        <f t="shared" si="85"/>
        <v>165</v>
      </c>
      <c r="BQ48" s="8">
        <f t="shared" si="85"/>
        <v>58.599999999999994</v>
      </c>
      <c r="BR48" s="8">
        <f t="shared" si="85"/>
        <v>228.2</v>
      </c>
      <c r="BS48" s="8">
        <f t="shared" si="85"/>
        <v>237.2</v>
      </c>
      <c r="BT48" s="8">
        <f t="shared" si="85"/>
        <v>94.800000000000011</v>
      </c>
      <c r="BU48" s="8">
        <f t="shared" si="85"/>
        <v>356</v>
      </c>
      <c r="BV48" s="8">
        <f t="shared" si="85"/>
        <v>128.39999999999998</v>
      </c>
      <c r="BW48" s="8">
        <f t="shared" si="85"/>
        <v>119</v>
      </c>
      <c r="BX48" s="8">
        <f t="shared" si="85"/>
        <v>208.39999999999998</v>
      </c>
      <c r="BY48" s="8">
        <f t="shared" si="85"/>
        <v>101.6</v>
      </c>
      <c r="BZ48" s="8">
        <f t="shared" si="85"/>
        <v>187.4</v>
      </c>
      <c r="CA48" s="8">
        <f t="shared" si="85"/>
        <v>162.6</v>
      </c>
      <c r="CB48" s="8">
        <f t="shared" si="85"/>
        <v>203.8</v>
      </c>
      <c r="CC48" s="8">
        <f t="shared" si="85"/>
        <v>167.40000000000003</v>
      </c>
      <c r="CD48" s="8">
        <f t="shared" si="85"/>
        <v>182.6</v>
      </c>
      <c r="CE48" s="8">
        <f t="shared" si="85"/>
        <v>239.60000000000002</v>
      </c>
      <c r="CF48" s="8">
        <f t="shared" si="85"/>
        <v>85.4</v>
      </c>
      <c r="CG48" s="8">
        <f t="shared" si="85"/>
        <v>121.6</v>
      </c>
      <c r="CH48" s="8">
        <f t="shared" si="85"/>
        <v>70.8</v>
      </c>
      <c r="CI48" s="8">
        <f t="shared" si="85"/>
        <v>26.2</v>
      </c>
      <c r="CJ48" s="8">
        <f t="shared" si="85"/>
        <v>165.2</v>
      </c>
      <c r="CL48" s="29" t="s">
        <v>136</v>
      </c>
      <c r="CM48" s="4">
        <f t="shared" si="17"/>
        <v>151.7166206896552</v>
      </c>
      <c r="CO48" s="5"/>
      <c r="CP48" s="40"/>
      <c r="CQ48" s="5"/>
      <c r="CS48" s="8">
        <v>1986</v>
      </c>
      <c r="CT48" s="19">
        <v>330.9</v>
      </c>
      <c r="CV48" s="8">
        <v>1963</v>
      </c>
      <c r="CW48" s="19">
        <v>639.06400000000008</v>
      </c>
      <c r="CY48" s="8">
        <v>1976</v>
      </c>
      <c r="CZ48" s="19">
        <v>640</v>
      </c>
      <c r="DB48" s="8">
        <v>1976</v>
      </c>
      <c r="DC48" s="19">
        <v>394</v>
      </c>
      <c r="DD48" s="8">
        <v>44</v>
      </c>
      <c r="DE48" s="8">
        <v>2012</v>
      </c>
      <c r="DF48" s="19">
        <v>53</v>
      </c>
      <c r="DH48" s="8">
        <v>1934</v>
      </c>
      <c r="DI48" s="19">
        <v>41.91</v>
      </c>
      <c r="DJ48" s="19"/>
      <c r="DK48" s="37">
        <v>1942</v>
      </c>
      <c r="DL48" s="19">
        <v>40.893999999999998</v>
      </c>
      <c r="DN48" s="8">
        <v>1965</v>
      </c>
      <c r="DO48" s="19">
        <v>103.124</v>
      </c>
      <c r="DQ48" s="8">
        <v>1946</v>
      </c>
      <c r="DR48" s="19">
        <v>146.55800000000002</v>
      </c>
      <c r="DT48" s="8">
        <v>1943</v>
      </c>
      <c r="DU48" s="19">
        <v>985.774</v>
      </c>
    </row>
    <row r="49" spans="1:125">
      <c r="A49" s="36" t="s">
        <v>155</v>
      </c>
      <c r="B49" s="33">
        <f t="shared" ref="B49:AG49" si="86">SUM(B16:B17)</f>
        <v>72.897999999999996</v>
      </c>
      <c r="C49" s="33">
        <f t="shared" si="86"/>
        <v>34.036000000000001</v>
      </c>
      <c r="D49" s="33">
        <f t="shared" si="86"/>
        <v>95.503999999999991</v>
      </c>
      <c r="E49" s="33">
        <f t="shared" si="86"/>
        <v>24.891999999999999</v>
      </c>
      <c r="F49" s="33">
        <f t="shared" si="86"/>
        <v>139.95400000000001</v>
      </c>
      <c r="G49" s="33">
        <f t="shared" si="86"/>
        <v>123.44399999999999</v>
      </c>
      <c r="H49" s="33">
        <f t="shared" si="86"/>
        <v>105.15600000000001</v>
      </c>
      <c r="I49" s="33">
        <f t="shared" si="86"/>
        <v>45.973999999999997</v>
      </c>
      <c r="J49" s="33">
        <f t="shared" si="86"/>
        <v>52.323999999999998</v>
      </c>
      <c r="K49" s="33">
        <f t="shared" si="86"/>
        <v>61.975999999999999</v>
      </c>
      <c r="L49" s="33">
        <f t="shared" si="86"/>
        <v>111.506</v>
      </c>
      <c r="M49" s="33">
        <f t="shared" si="86"/>
        <v>141.22399999999999</v>
      </c>
      <c r="N49" s="33">
        <f t="shared" si="86"/>
        <v>86.614000000000004</v>
      </c>
      <c r="O49" s="33">
        <f t="shared" si="86"/>
        <v>66.548000000000002</v>
      </c>
      <c r="P49" s="33">
        <f t="shared" si="86"/>
        <v>152.654</v>
      </c>
      <c r="Q49" s="33">
        <f t="shared" si="86"/>
        <v>114.04599999999999</v>
      </c>
      <c r="R49" s="33">
        <f t="shared" si="86"/>
        <v>127.50800000000001</v>
      </c>
      <c r="S49" s="33">
        <f t="shared" si="86"/>
        <v>82.042000000000002</v>
      </c>
      <c r="T49" s="33">
        <f t="shared" si="86"/>
        <v>117.09399999999999</v>
      </c>
      <c r="U49" s="33">
        <f t="shared" si="86"/>
        <v>102.36199999999999</v>
      </c>
      <c r="V49" s="33">
        <f t="shared" si="86"/>
        <v>43.688000000000002</v>
      </c>
      <c r="W49" s="33">
        <f t="shared" si="86"/>
        <v>247.904</v>
      </c>
      <c r="X49" s="33">
        <f t="shared" si="86"/>
        <v>199.898</v>
      </c>
      <c r="Y49" s="33">
        <f t="shared" si="86"/>
        <v>147.066</v>
      </c>
      <c r="Z49" s="33">
        <f t="shared" si="86"/>
        <v>44.195999999999998</v>
      </c>
      <c r="AA49" s="33">
        <f t="shared" si="86"/>
        <v>71.12</v>
      </c>
      <c r="AB49" s="33">
        <f t="shared" si="86"/>
        <v>135.38200000000001</v>
      </c>
      <c r="AC49" s="33">
        <f t="shared" si="86"/>
        <v>139.95400000000001</v>
      </c>
      <c r="AD49" s="33">
        <f t="shared" si="86"/>
        <v>49.276000000000003</v>
      </c>
      <c r="AE49" s="33">
        <f t="shared" si="86"/>
        <v>76.454000000000008</v>
      </c>
      <c r="AF49" s="33">
        <f t="shared" si="86"/>
        <v>57.658000000000001</v>
      </c>
      <c r="AG49" s="33">
        <f t="shared" si="86"/>
        <v>14.478</v>
      </c>
      <c r="AH49" s="33">
        <f t="shared" ref="AH49:BM49" si="87">SUM(AH16:AH17)</f>
        <v>181.864</v>
      </c>
      <c r="AI49" s="33">
        <f t="shared" si="87"/>
        <v>38.1</v>
      </c>
      <c r="AJ49" s="33">
        <f t="shared" si="87"/>
        <v>90.677999999999997</v>
      </c>
      <c r="AK49" s="33">
        <f t="shared" si="87"/>
        <v>103.124</v>
      </c>
      <c r="AL49" s="33">
        <f t="shared" si="87"/>
        <v>77.47</v>
      </c>
      <c r="AM49" s="33">
        <f t="shared" si="87"/>
        <v>152.654</v>
      </c>
      <c r="AN49" s="33">
        <f t="shared" si="87"/>
        <v>103.378</v>
      </c>
      <c r="AO49" s="33">
        <f t="shared" si="87"/>
        <v>60.960000000000008</v>
      </c>
      <c r="AP49" s="33">
        <f t="shared" si="87"/>
        <v>45.973999999999997</v>
      </c>
      <c r="AQ49" s="33">
        <f t="shared" si="87"/>
        <v>215</v>
      </c>
      <c r="AR49" s="33">
        <f t="shared" si="87"/>
        <v>78</v>
      </c>
      <c r="AS49" s="33">
        <f t="shared" si="87"/>
        <v>74</v>
      </c>
      <c r="AT49" s="33">
        <f t="shared" si="87"/>
        <v>134</v>
      </c>
      <c r="AU49" s="33">
        <f t="shared" si="87"/>
        <v>152</v>
      </c>
      <c r="AV49" s="33">
        <f t="shared" si="87"/>
        <v>75</v>
      </c>
      <c r="AW49" s="33">
        <f t="shared" si="87"/>
        <v>124</v>
      </c>
      <c r="AX49" s="33">
        <f t="shared" si="87"/>
        <v>65</v>
      </c>
      <c r="AY49" s="33">
        <f t="shared" si="87"/>
        <v>179</v>
      </c>
      <c r="AZ49" s="33">
        <f t="shared" si="87"/>
        <v>107</v>
      </c>
      <c r="BA49" s="33">
        <f t="shared" si="87"/>
        <v>164</v>
      </c>
      <c r="BB49" s="33">
        <f t="shared" si="87"/>
        <v>46</v>
      </c>
      <c r="BC49" s="33">
        <f t="shared" si="87"/>
        <v>114</v>
      </c>
      <c r="BD49" s="33">
        <f t="shared" si="87"/>
        <v>57</v>
      </c>
      <c r="BE49" s="33">
        <f t="shared" si="87"/>
        <v>82</v>
      </c>
      <c r="BF49" s="33">
        <f t="shared" si="87"/>
        <v>75</v>
      </c>
      <c r="BG49" s="33">
        <f t="shared" si="87"/>
        <v>143</v>
      </c>
      <c r="BH49" s="33">
        <f t="shared" si="87"/>
        <v>117.2</v>
      </c>
      <c r="BI49" s="33">
        <f t="shared" si="87"/>
        <v>104.30000000000001</v>
      </c>
      <c r="BJ49" s="33">
        <f t="shared" si="87"/>
        <v>138.19999999999999</v>
      </c>
      <c r="BK49" s="33">
        <f t="shared" si="87"/>
        <v>48.5</v>
      </c>
      <c r="BL49" s="33">
        <f t="shared" si="87"/>
        <v>111.2</v>
      </c>
      <c r="BM49" s="33">
        <f t="shared" si="87"/>
        <v>96.9</v>
      </c>
      <c r="BN49" s="33">
        <f t="shared" ref="BN49:CJ49" si="88">SUM(BN16:BN17)</f>
        <v>163.30000000000001</v>
      </c>
      <c r="BO49" s="33">
        <f t="shared" si="88"/>
        <v>113.19999999999999</v>
      </c>
      <c r="BP49" s="33">
        <f t="shared" si="88"/>
        <v>118.3</v>
      </c>
      <c r="BQ49" s="33">
        <f t="shared" si="88"/>
        <v>36.299999999999997</v>
      </c>
      <c r="BR49" s="33">
        <f t="shared" si="88"/>
        <v>180.7</v>
      </c>
      <c r="BS49" s="33">
        <f t="shared" si="88"/>
        <v>197</v>
      </c>
      <c r="BT49" s="33">
        <f t="shared" si="88"/>
        <v>75.400000000000006</v>
      </c>
      <c r="BU49" s="33">
        <f t="shared" si="88"/>
        <v>284.39999999999998</v>
      </c>
      <c r="BV49" s="33">
        <f t="shared" si="88"/>
        <v>52.599999999999994</v>
      </c>
      <c r="BW49" s="33">
        <f t="shared" si="88"/>
        <v>96.6</v>
      </c>
      <c r="BX49" s="33">
        <f t="shared" si="88"/>
        <v>139.6</v>
      </c>
      <c r="BY49" s="33">
        <f t="shared" si="88"/>
        <v>67</v>
      </c>
      <c r="BZ49" s="33">
        <f t="shared" si="88"/>
        <v>159.4</v>
      </c>
      <c r="CA49" s="33">
        <f t="shared" si="88"/>
        <v>99.6</v>
      </c>
      <c r="CB49" s="33">
        <f t="shared" si="88"/>
        <v>127.80000000000001</v>
      </c>
      <c r="CC49" s="33">
        <f t="shared" si="88"/>
        <v>147.60000000000002</v>
      </c>
      <c r="CD49" s="33">
        <f t="shared" si="88"/>
        <v>51</v>
      </c>
      <c r="CE49" s="33">
        <f t="shared" si="88"/>
        <v>135.80000000000001</v>
      </c>
      <c r="CF49" s="33">
        <f t="shared" si="88"/>
        <v>60</v>
      </c>
      <c r="CG49" s="33">
        <f t="shared" si="88"/>
        <v>104.8</v>
      </c>
      <c r="CH49" s="33">
        <f t="shared" si="88"/>
        <v>39</v>
      </c>
      <c r="CI49" s="33">
        <f t="shared" si="88"/>
        <v>8.8000000000000007</v>
      </c>
      <c r="CJ49" s="33">
        <f t="shared" si="88"/>
        <v>145</v>
      </c>
      <c r="CK49" s="33"/>
      <c r="CL49" s="29" t="s">
        <v>155</v>
      </c>
      <c r="CM49" s="4">
        <f t="shared" si="17"/>
        <v>103.9371494252873</v>
      </c>
      <c r="CO49" s="5"/>
      <c r="CP49" s="40"/>
      <c r="CQ49" s="5"/>
      <c r="CS49" s="8">
        <v>1985</v>
      </c>
      <c r="CT49" s="19">
        <v>334</v>
      </c>
      <c r="CV49" s="8">
        <v>1989</v>
      </c>
      <c r="CW49" s="19">
        <v>643.79999999999995</v>
      </c>
      <c r="CY49" s="8">
        <v>1963</v>
      </c>
      <c r="CZ49" s="19">
        <v>642.87400000000014</v>
      </c>
      <c r="DB49" s="8">
        <v>1954</v>
      </c>
      <c r="DC49" s="19">
        <v>396.74800000000005</v>
      </c>
      <c r="DD49" s="8">
        <v>45</v>
      </c>
      <c r="DE49" s="8">
        <v>2005</v>
      </c>
      <c r="DF49" s="19">
        <v>53.6</v>
      </c>
      <c r="DH49" s="8">
        <v>1937</v>
      </c>
      <c r="DI49" s="19">
        <v>41.91</v>
      </c>
      <c r="DJ49" s="19"/>
      <c r="DK49" s="37">
        <v>1973</v>
      </c>
      <c r="DL49" s="19">
        <v>45</v>
      </c>
      <c r="DN49" s="8">
        <v>1968</v>
      </c>
      <c r="DO49" s="19">
        <v>103.378</v>
      </c>
      <c r="DQ49" s="8">
        <v>1989</v>
      </c>
      <c r="DR49" s="19">
        <v>152.20000000000002</v>
      </c>
      <c r="DT49" s="8">
        <v>1991</v>
      </c>
      <c r="DU49" s="19">
        <v>989.79999999999984</v>
      </c>
    </row>
    <row r="50" spans="1:125">
      <c r="CO50" s="5"/>
      <c r="CP50" s="37"/>
      <c r="CS50" s="8">
        <v>1939</v>
      </c>
      <c r="CT50" s="19">
        <v>334.26400000000001</v>
      </c>
      <c r="CV50" s="8">
        <v>1942</v>
      </c>
      <c r="CW50" s="19">
        <v>656.84400000000005</v>
      </c>
      <c r="CY50" s="8">
        <v>1987</v>
      </c>
      <c r="CZ50" s="19">
        <v>651.6</v>
      </c>
      <c r="DB50" s="8">
        <v>1940</v>
      </c>
      <c r="DC50" s="19">
        <v>399.54200000000003</v>
      </c>
      <c r="DD50" s="8">
        <v>46</v>
      </c>
      <c r="DE50" s="8">
        <v>1996</v>
      </c>
      <c r="DF50" s="19">
        <v>55</v>
      </c>
      <c r="DH50" s="8">
        <v>1935</v>
      </c>
      <c r="DI50" s="19">
        <v>42.417999999999999</v>
      </c>
      <c r="DJ50" s="19"/>
      <c r="DK50" s="37">
        <v>1953</v>
      </c>
      <c r="DL50" s="19">
        <v>45.466000000000001</v>
      </c>
      <c r="DN50" s="8">
        <v>1989</v>
      </c>
      <c r="DO50" s="19">
        <v>104.30000000000001</v>
      </c>
      <c r="DQ50" s="8">
        <v>1990</v>
      </c>
      <c r="DR50" s="19">
        <v>152.39999999999998</v>
      </c>
      <c r="DT50" s="8">
        <v>1987</v>
      </c>
      <c r="DU50" s="19">
        <v>997.1</v>
      </c>
    </row>
    <row r="51" spans="1:125">
      <c r="A51" s="36" t="s">
        <v>138</v>
      </c>
      <c r="C51" s="19">
        <f t="shared" ref="C51:AH51" si="89">SUM(B15:B18,C7)</f>
        <v>145.79599999999999</v>
      </c>
      <c r="D51" s="8">
        <f t="shared" si="89"/>
        <v>153.16200000000001</v>
      </c>
      <c r="E51" s="8">
        <f t="shared" si="89"/>
        <v>173.73600000000002</v>
      </c>
      <c r="F51" s="8">
        <f t="shared" si="89"/>
        <v>99.822000000000003</v>
      </c>
      <c r="G51" s="8">
        <f t="shared" si="89"/>
        <v>229.36199999999999</v>
      </c>
      <c r="H51" s="8">
        <f t="shared" si="89"/>
        <v>302.26</v>
      </c>
      <c r="I51" s="8">
        <f t="shared" si="89"/>
        <v>272.03399999999999</v>
      </c>
      <c r="J51" s="8">
        <f t="shared" si="89"/>
        <v>155.702</v>
      </c>
      <c r="K51" s="8">
        <f t="shared" si="89"/>
        <v>223.26600000000002</v>
      </c>
      <c r="L51" s="8">
        <f t="shared" si="89"/>
        <v>275.59000000000003</v>
      </c>
      <c r="M51" s="8">
        <f t="shared" si="89"/>
        <v>263.39800000000002</v>
      </c>
      <c r="N51" s="8">
        <f t="shared" si="89"/>
        <v>335.02600000000001</v>
      </c>
      <c r="O51" s="8">
        <f t="shared" si="89"/>
        <v>186.43600000000001</v>
      </c>
      <c r="P51" s="8">
        <f t="shared" si="89"/>
        <v>280.92400000000004</v>
      </c>
      <c r="Q51" s="8">
        <f t="shared" si="89"/>
        <v>389.12799999999999</v>
      </c>
      <c r="R51" s="8">
        <f t="shared" si="89"/>
        <v>226.31400000000002</v>
      </c>
      <c r="S51" s="8">
        <f t="shared" si="89"/>
        <v>235.96600000000004</v>
      </c>
      <c r="T51" s="8">
        <f t="shared" si="89"/>
        <v>288.28999999999996</v>
      </c>
      <c r="U51" s="8">
        <f t="shared" si="89"/>
        <v>229.108</v>
      </c>
      <c r="V51" s="8">
        <f t="shared" si="89"/>
        <v>209.804</v>
      </c>
      <c r="W51" s="8">
        <f t="shared" si="89"/>
        <v>215.64600000000002</v>
      </c>
      <c r="X51" s="8">
        <f t="shared" si="89"/>
        <v>418.59199999999998</v>
      </c>
      <c r="Y51" s="8">
        <f t="shared" si="89"/>
        <v>456.18399999999997</v>
      </c>
      <c r="Z51" s="8">
        <f t="shared" si="89"/>
        <v>258.06400000000002</v>
      </c>
      <c r="AA51" s="8">
        <f t="shared" si="89"/>
        <v>175.768</v>
      </c>
      <c r="AB51" s="8">
        <f t="shared" si="89"/>
        <v>222.50400000000002</v>
      </c>
      <c r="AC51" s="8">
        <f t="shared" si="89"/>
        <v>247.65</v>
      </c>
      <c r="AD51" s="8">
        <f t="shared" si="89"/>
        <v>311.15000000000003</v>
      </c>
      <c r="AE51" s="8">
        <f t="shared" si="89"/>
        <v>147.066</v>
      </c>
      <c r="AF51" s="8">
        <f t="shared" si="89"/>
        <v>177.8</v>
      </c>
      <c r="AG51" s="8">
        <f t="shared" si="89"/>
        <v>289.56</v>
      </c>
      <c r="AH51" s="8">
        <f t="shared" si="89"/>
        <v>236.47399999999999</v>
      </c>
      <c r="AI51" s="8">
        <f t="shared" ref="AI51:BN51" si="90">SUM(AH15:AH18,AI7)</f>
        <v>265.17599999999999</v>
      </c>
      <c r="AJ51" s="8">
        <f t="shared" si="90"/>
        <v>167.386</v>
      </c>
      <c r="AK51" s="8">
        <f t="shared" si="90"/>
        <v>244.60199999999998</v>
      </c>
      <c r="AL51" s="8">
        <f t="shared" si="90"/>
        <v>244.85599999999999</v>
      </c>
      <c r="AM51" s="8">
        <f t="shared" si="90"/>
        <v>217.93200000000002</v>
      </c>
      <c r="AN51" s="8">
        <f t="shared" si="90"/>
        <v>273.81200000000001</v>
      </c>
      <c r="AO51" s="8">
        <f t="shared" si="90"/>
        <v>257.55600000000004</v>
      </c>
      <c r="AP51" s="8">
        <f t="shared" si="90"/>
        <v>206.24799999999999</v>
      </c>
      <c r="AQ51" s="8">
        <f t="shared" si="90"/>
        <v>291.45400000000001</v>
      </c>
      <c r="AR51" s="8">
        <f t="shared" si="90"/>
        <v>294</v>
      </c>
      <c r="AS51" s="8">
        <f t="shared" si="90"/>
        <v>129</v>
      </c>
      <c r="AT51" s="8">
        <f t="shared" si="90"/>
        <v>153</v>
      </c>
      <c r="AU51" s="8">
        <f t="shared" si="90"/>
        <v>329</v>
      </c>
      <c r="AV51" s="8">
        <f t="shared" si="90"/>
        <v>278</v>
      </c>
      <c r="AW51" s="8">
        <f t="shared" si="90"/>
        <v>293</v>
      </c>
      <c r="AX51" s="8">
        <f t="shared" si="90"/>
        <v>251</v>
      </c>
      <c r="AY51" s="8">
        <f t="shared" si="90"/>
        <v>201</v>
      </c>
      <c r="AZ51" s="8">
        <f t="shared" si="90"/>
        <v>351</v>
      </c>
      <c r="BA51" s="8">
        <f t="shared" si="90"/>
        <v>193</v>
      </c>
      <c r="BB51" s="8">
        <f t="shared" si="90"/>
        <v>253</v>
      </c>
      <c r="BC51" s="8">
        <f t="shared" si="90"/>
        <v>178</v>
      </c>
      <c r="BD51" s="8">
        <f t="shared" si="90"/>
        <v>300</v>
      </c>
      <c r="BE51" s="8">
        <f t="shared" si="90"/>
        <v>372</v>
      </c>
      <c r="BF51" s="8">
        <f t="shared" si="90"/>
        <v>288.10000000000002</v>
      </c>
      <c r="BG51" s="8">
        <f t="shared" si="90"/>
        <v>186.8</v>
      </c>
      <c r="BH51" s="8">
        <f t="shared" si="90"/>
        <v>273</v>
      </c>
      <c r="BI51" s="8">
        <f t="shared" si="90"/>
        <v>224.5</v>
      </c>
      <c r="BJ51" s="8">
        <f t="shared" si="90"/>
        <v>242.4</v>
      </c>
      <c r="BK51" s="8">
        <f t="shared" si="90"/>
        <v>236.79999999999998</v>
      </c>
      <c r="BL51" s="8">
        <f t="shared" si="90"/>
        <v>262.20000000000005</v>
      </c>
      <c r="BM51" s="8">
        <f t="shared" si="90"/>
        <v>277.89999999999998</v>
      </c>
      <c r="BN51" s="8">
        <f t="shared" si="90"/>
        <v>284.39999999999998</v>
      </c>
      <c r="BO51" s="8">
        <f t="shared" ref="BO51:CK51" si="91">SUM(BN15:BN18,BO7)</f>
        <v>413.9</v>
      </c>
      <c r="BP51" s="8">
        <f t="shared" si="91"/>
        <v>285.89999999999998</v>
      </c>
      <c r="BQ51" s="8">
        <f t="shared" si="91"/>
        <v>292.69999999999993</v>
      </c>
      <c r="BR51" s="8">
        <f t="shared" si="91"/>
        <v>127.99999999999999</v>
      </c>
      <c r="BS51" s="8">
        <f t="shared" si="91"/>
        <v>322.90000000000003</v>
      </c>
      <c r="BT51" s="8">
        <f t="shared" si="91"/>
        <v>342.29999999999995</v>
      </c>
      <c r="BU51" s="8">
        <f t="shared" si="91"/>
        <v>138.39999999999998</v>
      </c>
      <c r="BV51" s="8">
        <f t="shared" si="91"/>
        <v>439.40000000000003</v>
      </c>
      <c r="BW51" s="8">
        <f t="shared" si="91"/>
        <v>206.59999999999997</v>
      </c>
      <c r="BX51" s="8">
        <f t="shared" si="91"/>
        <v>239.4</v>
      </c>
      <c r="BY51" s="8">
        <f t="shared" si="91"/>
        <v>357</v>
      </c>
      <c r="BZ51" s="8">
        <f t="shared" si="91"/>
        <v>173</v>
      </c>
      <c r="CA51" s="8">
        <f t="shared" si="91"/>
        <v>252.4</v>
      </c>
      <c r="CB51" s="8">
        <f t="shared" si="91"/>
        <v>217.4</v>
      </c>
      <c r="CC51" s="8">
        <f t="shared" si="91"/>
        <v>289.60000000000002</v>
      </c>
      <c r="CD51" s="8">
        <f t="shared" si="91"/>
        <v>258.20000000000005</v>
      </c>
      <c r="CE51" s="8">
        <f t="shared" si="91"/>
        <v>315.8</v>
      </c>
      <c r="CF51" s="8">
        <f t="shared" si="91"/>
        <v>299</v>
      </c>
      <c r="CG51" s="8">
        <f t="shared" si="91"/>
        <v>176.8</v>
      </c>
      <c r="CH51" s="8">
        <f t="shared" si="91"/>
        <v>268</v>
      </c>
      <c r="CI51" s="8">
        <f t="shared" si="91"/>
        <v>116.2</v>
      </c>
      <c r="CJ51" s="8">
        <f t="shared" si="91"/>
        <v>149.80000000000001</v>
      </c>
      <c r="CK51" s="8">
        <f t="shared" si="91"/>
        <v>218.79999999999998</v>
      </c>
      <c r="CL51" s="29" t="s">
        <v>138</v>
      </c>
      <c r="CM51" s="30">
        <f>SUM(CN15:CN18,CN7)</f>
        <v>251.01462068965515</v>
      </c>
      <c r="CO51" s="5"/>
      <c r="CP51" s="40"/>
      <c r="CQ51" s="5"/>
      <c r="CS51" s="8">
        <v>1975</v>
      </c>
      <c r="CT51" s="19">
        <v>337</v>
      </c>
      <c r="CV51" s="8">
        <v>1943</v>
      </c>
      <c r="CW51" s="19">
        <v>658.62199999999996</v>
      </c>
      <c r="CY51" s="8">
        <v>1946</v>
      </c>
      <c r="CZ51" s="19">
        <v>669.03599999999983</v>
      </c>
      <c r="DB51" s="8">
        <v>1961</v>
      </c>
      <c r="DC51" s="19">
        <v>400.81200000000001</v>
      </c>
      <c r="DD51" s="8">
        <v>47</v>
      </c>
      <c r="DE51" s="8">
        <v>1959</v>
      </c>
      <c r="DF51" s="19">
        <v>55.88</v>
      </c>
      <c r="DH51" s="8">
        <v>1938</v>
      </c>
      <c r="DI51" s="19">
        <v>42.417999999999999</v>
      </c>
      <c r="DJ51" s="19"/>
      <c r="DK51" s="37">
        <v>1996</v>
      </c>
      <c r="DL51" s="19">
        <v>46.7</v>
      </c>
      <c r="DN51" s="8">
        <v>2013</v>
      </c>
      <c r="DO51" s="19">
        <v>104.8</v>
      </c>
      <c r="DQ51" s="8">
        <v>1974</v>
      </c>
      <c r="DR51" s="19">
        <v>153</v>
      </c>
      <c r="DT51" s="8">
        <v>2000</v>
      </c>
      <c r="DU51" s="19">
        <v>997.9</v>
      </c>
    </row>
    <row r="52" spans="1:125">
      <c r="A52" s="36" t="s">
        <v>140</v>
      </c>
      <c r="C52" s="19">
        <f t="shared" ref="C52:AH52" si="92">SUM(B15:B18,C7:C8)</f>
        <v>207.77199999999999</v>
      </c>
      <c r="D52" s="19">
        <f t="shared" si="92"/>
        <v>225.80600000000001</v>
      </c>
      <c r="E52" s="19">
        <f t="shared" si="92"/>
        <v>252.22200000000004</v>
      </c>
      <c r="F52" s="19">
        <f t="shared" si="92"/>
        <v>116.078</v>
      </c>
      <c r="G52" s="19">
        <f t="shared" si="92"/>
        <v>241.554</v>
      </c>
      <c r="H52" s="19">
        <f t="shared" si="92"/>
        <v>431.29200000000003</v>
      </c>
      <c r="I52" s="19">
        <f t="shared" si="92"/>
        <v>345.44</v>
      </c>
      <c r="J52" s="19">
        <f t="shared" si="92"/>
        <v>271.52600000000001</v>
      </c>
      <c r="K52" s="19">
        <f t="shared" si="92"/>
        <v>225.04400000000001</v>
      </c>
      <c r="L52" s="19">
        <f t="shared" si="92"/>
        <v>331.47</v>
      </c>
      <c r="M52" s="19">
        <f t="shared" si="92"/>
        <v>351.53600000000006</v>
      </c>
      <c r="N52" s="19">
        <f t="shared" si="92"/>
        <v>370.84000000000003</v>
      </c>
      <c r="O52" s="19">
        <f t="shared" si="92"/>
        <v>249.68200000000002</v>
      </c>
      <c r="P52" s="19">
        <f t="shared" si="92"/>
        <v>381.50800000000004</v>
      </c>
      <c r="Q52" s="19">
        <f t="shared" si="92"/>
        <v>464.82</v>
      </c>
      <c r="R52" s="19">
        <f t="shared" si="92"/>
        <v>241.3</v>
      </c>
      <c r="S52" s="19">
        <f t="shared" si="92"/>
        <v>253.49200000000005</v>
      </c>
      <c r="T52" s="19">
        <f t="shared" si="92"/>
        <v>297.94199999999995</v>
      </c>
      <c r="U52" s="19">
        <f t="shared" si="92"/>
        <v>257.30200000000002</v>
      </c>
      <c r="V52" s="19">
        <f t="shared" si="92"/>
        <v>233.172</v>
      </c>
      <c r="W52" s="19">
        <f t="shared" si="92"/>
        <v>275.33600000000001</v>
      </c>
      <c r="X52" s="19">
        <f t="shared" si="92"/>
        <v>448.56399999999996</v>
      </c>
      <c r="Y52" s="19">
        <f t="shared" si="92"/>
        <v>504.18999999999994</v>
      </c>
      <c r="Z52" s="19">
        <f t="shared" si="92"/>
        <v>284.73400000000004</v>
      </c>
      <c r="AA52" s="19">
        <f t="shared" si="92"/>
        <v>288.036</v>
      </c>
      <c r="AB52" s="19">
        <f t="shared" si="92"/>
        <v>248.41200000000003</v>
      </c>
      <c r="AC52" s="19">
        <f t="shared" si="92"/>
        <v>296.41800000000001</v>
      </c>
      <c r="AD52" s="19">
        <f t="shared" si="92"/>
        <v>429.00600000000003</v>
      </c>
      <c r="AE52" s="19">
        <f t="shared" si="92"/>
        <v>156.71799999999999</v>
      </c>
      <c r="AF52" s="19">
        <f t="shared" si="92"/>
        <v>249.17400000000001</v>
      </c>
      <c r="AG52" s="19">
        <f t="shared" si="92"/>
        <v>321.31</v>
      </c>
      <c r="AH52" s="19">
        <f t="shared" si="92"/>
        <v>243.83999999999997</v>
      </c>
      <c r="AI52" s="19">
        <f t="shared" ref="AI52:BN52" si="93">SUM(AH15:AH18,AI7:AI8)</f>
        <v>341.12199999999996</v>
      </c>
      <c r="AJ52" s="19">
        <f t="shared" si="93"/>
        <v>211.58199999999999</v>
      </c>
      <c r="AK52" s="19">
        <f t="shared" si="93"/>
        <v>257.048</v>
      </c>
      <c r="AL52" s="19">
        <f t="shared" si="93"/>
        <v>299.71999999999997</v>
      </c>
      <c r="AM52" s="19">
        <f t="shared" si="93"/>
        <v>237.23600000000002</v>
      </c>
      <c r="AN52" s="19">
        <f t="shared" si="93"/>
        <v>309.62600000000003</v>
      </c>
      <c r="AO52" s="19">
        <f t="shared" si="93"/>
        <v>266.95400000000006</v>
      </c>
      <c r="AP52" s="19">
        <f t="shared" si="93"/>
        <v>215.89999999999998</v>
      </c>
      <c r="AQ52" s="19">
        <f t="shared" si="93"/>
        <v>323.45400000000001</v>
      </c>
      <c r="AR52" s="19">
        <f t="shared" si="93"/>
        <v>305</v>
      </c>
      <c r="AS52" s="19">
        <f t="shared" si="93"/>
        <v>130</v>
      </c>
      <c r="AT52" s="19">
        <f t="shared" si="93"/>
        <v>186</v>
      </c>
      <c r="AU52" s="19">
        <f t="shared" si="93"/>
        <v>379</v>
      </c>
      <c r="AV52" s="19">
        <f t="shared" si="93"/>
        <v>291</v>
      </c>
      <c r="AW52" s="19">
        <f t="shared" si="93"/>
        <v>356</v>
      </c>
      <c r="AX52" s="19">
        <f t="shared" si="93"/>
        <v>261</v>
      </c>
      <c r="AY52" s="19">
        <f t="shared" si="93"/>
        <v>252</v>
      </c>
      <c r="AZ52" s="19">
        <f t="shared" si="93"/>
        <v>375</v>
      </c>
      <c r="BA52" s="19">
        <f t="shared" si="93"/>
        <v>196</v>
      </c>
      <c r="BB52" s="19">
        <f t="shared" si="93"/>
        <v>296</v>
      </c>
      <c r="BC52" s="19">
        <f t="shared" si="93"/>
        <v>179</v>
      </c>
      <c r="BD52" s="19">
        <f t="shared" si="93"/>
        <v>355</v>
      </c>
      <c r="BE52" s="19">
        <f t="shared" si="93"/>
        <v>390</v>
      </c>
      <c r="BF52" s="19">
        <f t="shared" si="93"/>
        <v>416.8</v>
      </c>
      <c r="BG52" s="19">
        <f t="shared" si="93"/>
        <v>215.9</v>
      </c>
      <c r="BH52" s="19">
        <f t="shared" si="93"/>
        <v>331.6</v>
      </c>
      <c r="BI52" s="19">
        <f t="shared" si="93"/>
        <v>294.3</v>
      </c>
      <c r="BJ52" s="19">
        <f t="shared" si="93"/>
        <v>246</v>
      </c>
      <c r="BK52" s="19">
        <f t="shared" si="93"/>
        <v>292.09999999999997</v>
      </c>
      <c r="BL52" s="19">
        <f t="shared" si="93"/>
        <v>344.50000000000006</v>
      </c>
      <c r="BM52" s="19">
        <f t="shared" si="93"/>
        <v>371.4</v>
      </c>
      <c r="BN52" s="19">
        <f t="shared" si="93"/>
        <v>315.7</v>
      </c>
      <c r="BO52" s="19">
        <f t="shared" ref="BO52:CK52" si="94">SUM(BN15:BN18,BO7:BO8)</f>
        <v>536.1</v>
      </c>
      <c r="BP52" s="19">
        <f t="shared" si="94"/>
        <v>342.29999999999995</v>
      </c>
      <c r="BQ52" s="19">
        <f t="shared" si="94"/>
        <v>332.69999999999993</v>
      </c>
      <c r="BR52" s="19">
        <f t="shared" si="94"/>
        <v>174.5</v>
      </c>
      <c r="BS52" s="19">
        <f t="shared" si="94"/>
        <v>336.20000000000005</v>
      </c>
      <c r="BT52" s="19">
        <f t="shared" si="94"/>
        <v>366.29999999999995</v>
      </c>
      <c r="BU52" s="19">
        <f t="shared" si="94"/>
        <v>143.99999999999997</v>
      </c>
      <c r="BV52" s="19">
        <f t="shared" si="94"/>
        <v>483.00000000000006</v>
      </c>
      <c r="BW52" s="19">
        <f t="shared" si="94"/>
        <v>228.39999999999998</v>
      </c>
      <c r="BX52" s="19">
        <f t="shared" si="94"/>
        <v>363.2</v>
      </c>
      <c r="BY52" s="19">
        <f t="shared" si="94"/>
        <v>384.6</v>
      </c>
      <c r="BZ52" s="19">
        <f t="shared" si="94"/>
        <v>207</v>
      </c>
      <c r="CA52" s="19">
        <f t="shared" si="94"/>
        <v>262.2</v>
      </c>
      <c r="CB52" s="19">
        <f t="shared" si="94"/>
        <v>243.4</v>
      </c>
      <c r="CC52" s="19">
        <f t="shared" si="94"/>
        <v>387.8</v>
      </c>
      <c r="CD52" s="19">
        <f t="shared" si="94"/>
        <v>264.60000000000002</v>
      </c>
      <c r="CE52" s="19">
        <f t="shared" si="94"/>
        <v>327.60000000000002</v>
      </c>
      <c r="CF52" s="19">
        <f t="shared" si="94"/>
        <v>337</v>
      </c>
      <c r="CG52" s="19">
        <f t="shared" si="94"/>
        <v>195.4</v>
      </c>
      <c r="CH52" s="19">
        <f t="shared" si="94"/>
        <v>286</v>
      </c>
      <c r="CI52" s="51">
        <f t="shared" si="94"/>
        <v>131.4</v>
      </c>
      <c r="CJ52" s="51">
        <f t="shared" si="94"/>
        <v>167.8</v>
      </c>
      <c r="CK52" s="51">
        <f t="shared" si="94"/>
        <v>280.59999999999997</v>
      </c>
      <c r="CL52" s="29" t="s">
        <v>140</v>
      </c>
      <c r="CM52" s="30">
        <f>SUM(CN7:CN8,CN15:CN18)</f>
        <v>293.79154022988502</v>
      </c>
      <c r="CO52" s="5"/>
      <c r="CP52" s="40"/>
      <c r="CQ52" s="5"/>
      <c r="CS52" s="8">
        <v>1936</v>
      </c>
      <c r="CT52" s="19">
        <v>337.82</v>
      </c>
      <c r="CV52" s="8">
        <v>1955</v>
      </c>
      <c r="CW52" s="19">
        <v>661.41599999999994</v>
      </c>
      <c r="CY52" s="8">
        <v>1971</v>
      </c>
      <c r="CZ52" s="19">
        <v>672.36200000000008</v>
      </c>
      <c r="DB52" s="8">
        <v>1955</v>
      </c>
      <c r="DC52" s="19">
        <v>401.82799999999997</v>
      </c>
      <c r="DD52" s="8">
        <v>48</v>
      </c>
      <c r="DE52" s="8">
        <v>1976</v>
      </c>
      <c r="DF52" s="19">
        <v>56</v>
      </c>
      <c r="DH52" s="8">
        <v>1985</v>
      </c>
      <c r="DI52" s="19">
        <v>45</v>
      </c>
      <c r="DJ52" s="19"/>
      <c r="DK52" s="37">
        <v>1998</v>
      </c>
      <c r="DL52" s="19">
        <v>47.5</v>
      </c>
      <c r="DN52" s="8">
        <v>1936</v>
      </c>
      <c r="DO52" s="19">
        <v>105.15600000000001</v>
      </c>
      <c r="DQ52" s="8">
        <v>1964</v>
      </c>
      <c r="DR52" s="19">
        <v>153.66999999999999</v>
      </c>
      <c r="DT52" s="8">
        <v>1992</v>
      </c>
      <c r="DU52" s="19">
        <v>999.70000000000016</v>
      </c>
    </row>
    <row r="53" spans="1:125">
      <c r="A53" s="36" t="s">
        <v>150</v>
      </c>
      <c r="B53" s="51"/>
      <c r="C53" s="51">
        <f t="shared" ref="C53:AH53" si="95">SUM(B15:B18,C7:C10)</f>
        <v>273.30399999999997</v>
      </c>
      <c r="D53" s="51">
        <f t="shared" si="95"/>
        <v>274.82799999999997</v>
      </c>
      <c r="E53" s="51">
        <f t="shared" si="95"/>
        <v>322.58000000000004</v>
      </c>
      <c r="F53" s="51">
        <f t="shared" si="95"/>
        <v>191.77</v>
      </c>
      <c r="G53" s="51">
        <f t="shared" si="95"/>
        <v>348.23400000000004</v>
      </c>
      <c r="H53" s="51">
        <f t="shared" si="95"/>
        <v>532.63800000000003</v>
      </c>
      <c r="I53" s="51">
        <f t="shared" si="95"/>
        <v>383.03199999999998</v>
      </c>
      <c r="J53" s="51">
        <f t="shared" si="95"/>
        <v>414.52800000000002</v>
      </c>
      <c r="K53" s="51">
        <f t="shared" si="95"/>
        <v>242.57</v>
      </c>
      <c r="L53" s="51">
        <f t="shared" si="95"/>
        <v>399.54200000000003</v>
      </c>
      <c r="M53" s="51">
        <f t="shared" si="95"/>
        <v>478.53600000000006</v>
      </c>
      <c r="N53" s="51">
        <f t="shared" si="95"/>
        <v>468.63000000000005</v>
      </c>
      <c r="O53" s="51">
        <f t="shared" si="95"/>
        <v>296.67200000000003</v>
      </c>
      <c r="P53" s="51">
        <f t="shared" si="95"/>
        <v>444.75400000000008</v>
      </c>
      <c r="Q53" s="51">
        <f t="shared" si="95"/>
        <v>570.2299999999999</v>
      </c>
      <c r="R53" s="51">
        <f t="shared" si="95"/>
        <v>363.72800000000001</v>
      </c>
      <c r="S53" s="51">
        <f t="shared" si="95"/>
        <v>359.15600000000006</v>
      </c>
      <c r="T53" s="51">
        <f t="shared" si="95"/>
        <v>380.23799999999994</v>
      </c>
      <c r="U53" s="51">
        <f t="shared" si="95"/>
        <v>356.61599999999999</v>
      </c>
      <c r="V53" s="51">
        <f t="shared" si="95"/>
        <v>279.90800000000002</v>
      </c>
      <c r="W53" s="51">
        <f t="shared" si="95"/>
        <v>418.33800000000002</v>
      </c>
      <c r="X53" s="51">
        <f t="shared" si="95"/>
        <v>497.07799999999992</v>
      </c>
      <c r="Y53" s="51">
        <f t="shared" si="95"/>
        <v>630.17399999999998</v>
      </c>
      <c r="Z53" s="51">
        <f t="shared" si="95"/>
        <v>396.74800000000005</v>
      </c>
      <c r="AA53" s="51">
        <f t="shared" si="95"/>
        <v>401.82799999999997</v>
      </c>
      <c r="AB53" s="51">
        <f t="shared" si="95"/>
        <v>434.08600000000007</v>
      </c>
      <c r="AC53" s="51">
        <f t="shared" si="95"/>
        <v>535.94000000000005</v>
      </c>
      <c r="AD53" s="51">
        <f t="shared" si="95"/>
        <v>467.61400000000003</v>
      </c>
      <c r="AE53" s="51">
        <f t="shared" si="95"/>
        <v>250.69800000000001</v>
      </c>
      <c r="AF53" s="51">
        <f t="shared" si="95"/>
        <v>310.13400000000001</v>
      </c>
      <c r="AG53" s="51">
        <f t="shared" si="95"/>
        <v>400.81200000000001</v>
      </c>
      <c r="AH53" s="51">
        <f t="shared" si="95"/>
        <v>468.12199999999996</v>
      </c>
      <c r="AI53" s="51">
        <f t="shared" ref="AI53:BN53" si="96">SUM(AH15:AH18,AI7:AI10)</f>
        <v>408.178</v>
      </c>
      <c r="AJ53" s="51">
        <f t="shared" si="96"/>
        <v>264.66800000000001</v>
      </c>
      <c r="AK53" s="51">
        <f t="shared" si="96"/>
        <v>363.22</v>
      </c>
      <c r="AL53" s="51">
        <f t="shared" si="96"/>
        <v>422.90999999999997</v>
      </c>
      <c r="AM53" s="51">
        <f t="shared" si="96"/>
        <v>309.88</v>
      </c>
      <c r="AN53" s="51">
        <f t="shared" si="96"/>
        <v>443.48400000000004</v>
      </c>
      <c r="AO53" s="51">
        <f t="shared" si="96"/>
        <v>326.89800000000002</v>
      </c>
      <c r="AP53" s="51">
        <f t="shared" si="96"/>
        <v>337.31200000000001</v>
      </c>
      <c r="AQ53" s="51">
        <f t="shared" si="96"/>
        <v>376.45400000000001</v>
      </c>
      <c r="AR53" s="51">
        <f t="shared" si="96"/>
        <v>419</v>
      </c>
      <c r="AS53" s="53">
        <f t="shared" si="96"/>
        <v>190</v>
      </c>
      <c r="AT53" s="51">
        <f t="shared" si="96"/>
        <v>334</v>
      </c>
      <c r="AU53" s="51">
        <f t="shared" si="96"/>
        <v>550</v>
      </c>
      <c r="AV53" s="51">
        <f t="shared" si="96"/>
        <v>394</v>
      </c>
      <c r="AW53" s="51">
        <f t="shared" si="96"/>
        <v>434</v>
      </c>
      <c r="AX53" s="51">
        <f t="shared" si="96"/>
        <v>410</v>
      </c>
      <c r="AY53" s="51">
        <f t="shared" si="96"/>
        <v>388</v>
      </c>
      <c r="AZ53" s="51">
        <f t="shared" si="96"/>
        <v>643</v>
      </c>
      <c r="BA53" s="51">
        <f t="shared" si="96"/>
        <v>299</v>
      </c>
      <c r="BB53" s="51">
        <f t="shared" si="96"/>
        <v>324</v>
      </c>
      <c r="BC53" s="53">
        <f t="shared" si="96"/>
        <v>321</v>
      </c>
      <c r="BD53" s="51">
        <f t="shared" si="96"/>
        <v>478</v>
      </c>
      <c r="BE53" s="51">
        <f t="shared" si="96"/>
        <v>491</v>
      </c>
      <c r="BF53" s="51">
        <f t="shared" si="96"/>
        <v>510.3</v>
      </c>
      <c r="BG53" s="51">
        <f t="shared" si="96"/>
        <v>363.9</v>
      </c>
      <c r="BH53" s="51">
        <f t="shared" si="96"/>
        <v>384.90000000000003</v>
      </c>
      <c r="BI53" s="51">
        <f t="shared" si="96"/>
        <v>319.90000000000003</v>
      </c>
      <c r="BJ53" s="51">
        <f t="shared" si="96"/>
        <v>342.79999999999995</v>
      </c>
      <c r="BK53" s="51">
        <f t="shared" si="96"/>
        <v>379.29999999999995</v>
      </c>
      <c r="BL53" s="51">
        <f t="shared" si="96"/>
        <v>373.10000000000008</v>
      </c>
      <c r="BM53" s="51">
        <f t="shared" si="96"/>
        <v>489.59999999999997</v>
      </c>
      <c r="BN53" s="51">
        <f t="shared" si="96"/>
        <v>373.3</v>
      </c>
      <c r="BO53" s="51">
        <f t="shared" ref="BO53:CK53" si="97">SUM(BN15:BN18,BO7:BO10)</f>
        <v>708.2</v>
      </c>
      <c r="BP53" s="51">
        <f t="shared" si="97"/>
        <v>462.59999999999997</v>
      </c>
      <c r="BQ53" s="51">
        <f t="shared" si="97"/>
        <v>423.19999999999993</v>
      </c>
      <c r="BR53" s="53">
        <f t="shared" si="97"/>
        <v>242.5</v>
      </c>
      <c r="BS53" s="51">
        <f t="shared" si="97"/>
        <v>405.00000000000006</v>
      </c>
      <c r="BT53" s="51">
        <f t="shared" si="97"/>
        <v>486.49999999999994</v>
      </c>
      <c r="BU53" s="53">
        <f t="shared" si="97"/>
        <v>176.6</v>
      </c>
      <c r="BV53" s="51">
        <f t="shared" si="97"/>
        <v>531.20000000000005</v>
      </c>
      <c r="BW53" s="53">
        <f t="shared" si="97"/>
        <v>260.99999999999994</v>
      </c>
      <c r="BX53" s="51">
        <f t="shared" si="97"/>
        <v>431</v>
      </c>
      <c r="BY53" s="51">
        <f t="shared" si="97"/>
        <v>466.8</v>
      </c>
      <c r="BZ53" s="53">
        <f t="shared" si="97"/>
        <v>318.8</v>
      </c>
      <c r="CA53" s="53">
        <f t="shared" si="97"/>
        <v>322.8</v>
      </c>
      <c r="CB53" s="51">
        <f t="shared" si="97"/>
        <v>407.6</v>
      </c>
      <c r="CC53" s="51">
        <f t="shared" si="97"/>
        <v>454</v>
      </c>
      <c r="CD53" s="53">
        <f t="shared" si="97"/>
        <v>304.60000000000002</v>
      </c>
      <c r="CE53" s="51">
        <f t="shared" si="97"/>
        <v>425.80000000000007</v>
      </c>
      <c r="CF53" s="51">
        <f t="shared" si="97"/>
        <v>430.6</v>
      </c>
      <c r="CG53" s="53">
        <f t="shared" si="97"/>
        <v>319.89999999999998</v>
      </c>
      <c r="CH53" s="51">
        <f t="shared" si="97"/>
        <v>462.40000000000003</v>
      </c>
      <c r="CI53" s="53">
        <f t="shared" si="97"/>
        <v>220.8</v>
      </c>
      <c r="CJ53" s="51">
        <f t="shared" si="97"/>
        <v>240.20000000000002</v>
      </c>
      <c r="CK53" s="51">
        <f t="shared" si="97"/>
        <v>459</v>
      </c>
      <c r="CL53" s="29" t="s">
        <v>150</v>
      </c>
      <c r="CM53" s="30">
        <f>SUM(CN7:CN10,CN15:CN18)</f>
        <v>390.09547126436786</v>
      </c>
      <c r="CN53" s="19">
        <f>AVERAGE(BK53:CI53)</f>
        <v>395.08799999999997</v>
      </c>
      <c r="CO53" s="5"/>
      <c r="CP53" s="40"/>
      <c r="CQ53" s="5"/>
      <c r="CS53" s="8">
        <v>1963</v>
      </c>
      <c r="CT53" s="19">
        <v>340.61400000000003</v>
      </c>
      <c r="CV53" s="8">
        <v>1981</v>
      </c>
      <c r="CW53" s="19">
        <v>663</v>
      </c>
      <c r="CY53" s="8">
        <v>1996</v>
      </c>
      <c r="CZ53" s="19">
        <v>676.19999999999993</v>
      </c>
      <c r="DB53" s="8">
        <v>1999</v>
      </c>
      <c r="DC53" s="19">
        <v>405.00000000000006</v>
      </c>
      <c r="DD53" s="8">
        <v>49</v>
      </c>
      <c r="DE53" s="8">
        <v>2013</v>
      </c>
      <c r="DF53" s="19">
        <v>56</v>
      </c>
      <c r="DH53" s="8">
        <v>1955</v>
      </c>
      <c r="DI53" s="19">
        <v>46.735999999999997</v>
      </c>
      <c r="DJ53" s="19"/>
      <c r="DK53" s="37">
        <v>1989</v>
      </c>
      <c r="DL53" s="19">
        <v>47.9</v>
      </c>
      <c r="DN53" s="8">
        <v>1980</v>
      </c>
      <c r="DO53" s="19">
        <v>107</v>
      </c>
      <c r="DQ53" s="8">
        <v>1935</v>
      </c>
      <c r="DR53" s="19">
        <v>154.43199999999999</v>
      </c>
      <c r="DT53" s="8">
        <v>2004</v>
      </c>
      <c r="DU53" s="19">
        <v>1010.8</v>
      </c>
    </row>
    <row r="54" spans="1:125">
      <c r="A54" s="8" t="s">
        <v>139</v>
      </c>
      <c r="C54" s="19">
        <f t="shared" ref="C54:AH54" si="98">SUM(B16:B18,C7)</f>
        <v>134.11199999999999</v>
      </c>
      <c r="D54" s="19">
        <f t="shared" si="98"/>
        <v>99.568000000000012</v>
      </c>
      <c r="E54" s="19">
        <f t="shared" si="98"/>
        <v>158.49599999999998</v>
      </c>
      <c r="F54" s="19">
        <f t="shared" si="98"/>
        <v>77.977999999999994</v>
      </c>
      <c r="G54" s="19">
        <f t="shared" si="98"/>
        <v>180.34</v>
      </c>
      <c r="H54" s="19">
        <f t="shared" si="98"/>
        <v>206.24799999999999</v>
      </c>
      <c r="I54" s="19">
        <f t="shared" si="98"/>
        <v>222.75799999999998</v>
      </c>
      <c r="J54" s="19">
        <f t="shared" si="98"/>
        <v>129.54</v>
      </c>
      <c r="K54" s="19">
        <f t="shared" si="98"/>
        <v>171.45</v>
      </c>
      <c r="L54" s="19">
        <f t="shared" si="98"/>
        <v>238.50600000000003</v>
      </c>
      <c r="M54" s="19">
        <f t="shared" si="98"/>
        <v>178.054</v>
      </c>
      <c r="N54" s="19">
        <f t="shared" si="98"/>
        <v>253.238</v>
      </c>
      <c r="O54" s="19">
        <f t="shared" si="98"/>
        <v>138.17600000000002</v>
      </c>
      <c r="P54" s="19">
        <f t="shared" si="98"/>
        <v>89.408000000000001</v>
      </c>
      <c r="Q54" s="19">
        <f t="shared" si="98"/>
        <v>356.61600000000004</v>
      </c>
      <c r="R54" s="19">
        <f t="shared" si="98"/>
        <v>192.53199999999998</v>
      </c>
      <c r="S54" s="19">
        <f t="shared" si="98"/>
        <v>188.97600000000003</v>
      </c>
      <c r="T54" s="19">
        <f t="shared" si="98"/>
        <v>205.74</v>
      </c>
      <c r="U54" s="19">
        <f t="shared" si="98"/>
        <v>177.292</v>
      </c>
      <c r="V54" s="19">
        <f t="shared" si="98"/>
        <v>190.24600000000001</v>
      </c>
      <c r="W54" s="19">
        <f t="shared" si="98"/>
        <v>200.91399999999999</v>
      </c>
      <c r="X54" s="19">
        <f t="shared" si="98"/>
        <v>415.54399999999998</v>
      </c>
      <c r="Y54" s="19">
        <f t="shared" si="98"/>
        <v>435.35599999999999</v>
      </c>
      <c r="Z54" s="19">
        <f t="shared" si="98"/>
        <v>203.20000000000002</v>
      </c>
      <c r="AA54" s="19">
        <f t="shared" si="98"/>
        <v>140.97</v>
      </c>
      <c r="AB54" s="19">
        <f t="shared" si="98"/>
        <v>189.99200000000002</v>
      </c>
      <c r="AC54" s="19">
        <f t="shared" si="98"/>
        <v>196.34200000000001</v>
      </c>
      <c r="AD54" s="19">
        <f t="shared" si="98"/>
        <v>255.524</v>
      </c>
      <c r="AE54" s="19">
        <f t="shared" si="98"/>
        <v>125.98400000000001</v>
      </c>
      <c r="AF54" s="19">
        <f t="shared" si="98"/>
        <v>108.96600000000001</v>
      </c>
      <c r="AG54" s="19">
        <f t="shared" si="98"/>
        <v>205.48599999999999</v>
      </c>
      <c r="AH54" s="19">
        <f t="shared" si="98"/>
        <v>168.65600000000001</v>
      </c>
      <c r="AI54" s="19">
        <f t="shared" ref="AI54:BN54" si="99">SUM(AH16:AH18,AI7)</f>
        <v>235.96600000000001</v>
      </c>
      <c r="AJ54" s="19">
        <f t="shared" si="99"/>
        <v>116.078</v>
      </c>
      <c r="AK54" s="19">
        <f t="shared" si="99"/>
        <v>196.34199999999998</v>
      </c>
      <c r="AL54" s="19">
        <f t="shared" si="99"/>
        <v>240.28399999999999</v>
      </c>
      <c r="AM54" s="19">
        <f t="shared" si="99"/>
        <v>152.90800000000002</v>
      </c>
      <c r="AN54" s="19">
        <f t="shared" si="99"/>
        <v>209.55</v>
      </c>
      <c r="AO54" s="19">
        <f t="shared" si="99"/>
        <v>211.328</v>
      </c>
      <c r="AP54" s="19">
        <f t="shared" si="99"/>
        <v>135.89000000000001</v>
      </c>
      <c r="AQ54" s="19">
        <f t="shared" si="99"/>
        <v>156.57999999999998</v>
      </c>
      <c r="AR54" s="19">
        <f t="shared" si="99"/>
        <v>270</v>
      </c>
      <c r="AS54" s="19">
        <f t="shared" si="99"/>
        <v>114</v>
      </c>
      <c r="AT54" s="19">
        <f t="shared" si="99"/>
        <v>125</v>
      </c>
      <c r="AU54" s="19">
        <f t="shared" si="99"/>
        <v>220</v>
      </c>
      <c r="AV54" s="19">
        <f t="shared" si="99"/>
        <v>264</v>
      </c>
      <c r="AW54" s="19">
        <f t="shared" si="99"/>
        <v>254</v>
      </c>
      <c r="AX54" s="19">
        <f t="shared" si="99"/>
        <v>209</v>
      </c>
      <c r="AY54" s="19">
        <f t="shared" si="99"/>
        <v>136</v>
      </c>
      <c r="AZ54" s="19">
        <f t="shared" si="99"/>
        <v>331</v>
      </c>
      <c r="BA54" s="19">
        <f t="shared" si="99"/>
        <v>139</v>
      </c>
      <c r="BB54" s="19">
        <f t="shared" si="99"/>
        <v>229</v>
      </c>
      <c r="BC54" s="19">
        <f t="shared" si="99"/>
        <v>118</v>
      </c>
      <c r="BD54" s="19">
        <f t="shared" si="99"/>
        <v>201</v>
      </c>
      <c r="BE54" s="19">
        <f t="shared" si="99"/>
        <v>348</v>
      </c>
      <c r="BF54" s="19">
        <f t="shared" si="99"/>
        <v>220.1</v>
      </c>
      <c r="BG54" s="19">
        <f t="shared" si="99"/>
        <v>132.5</v>
      </c>
      <c r="BH54" s="19">
        <f t="shared" si="99"/>
        <v>240.2</v>
      </c>
      <c r="BI54" s="19">
        <f t="shared" si="99"/>
        <v>202.7</v>
      </c>
      <c r="BJ54" s="19">
        <f t="shared" si="99"/>
        <v>176.20000000000002</v>
      </c>
      <c r="BK54" s="19">
        <f t="shared" si="99"/>
        <v>206.29999999999998</v>
      </c>
      <c r="BL54" s="19">
        <f t="shared" si="99"/>
        <v>177.4</v>
      </c>
      <c r="BM54" s="19">
        <f t="shared" si="99"/>
        <v>217.40000000000003</v>
      </c>
      <c r="BN54" s="19">
        <f t="shared" si="99"/>
        <v>227.6</v>
      </c>
      <c r="BO54" s="19">
        <f t="shared" ref="BO54:CK54" si="100">SUM(BN16:BN18,BO7)</f>
        <v>288.20000000000005</v>
      </c>
      <c r="BP54" s="19">
        <f t="shared" si="100"/>
        <v>182.8</v>
      </c>
      <c r="BQ54" s="19">
        <f t="shared" si="100"/>
        <v>239.1</v>
      </c>
      <c r="BR54" s="19">
        <f t="shared" si="100"/>
        <v>77.899999999999991</v>
      </c>
      <c r="BS54" s="19">
        <f t="shared" si="100"/>
        <v>274.8</v>
      </c>
      <c r="BT54" s="19">
        <f t="shared" si="100"/>
        <v>316.39999999999998</v>
      </c>
      <c r="BU54" s="19">
        <f t="shared" si="100"/>
        <v>97.000000000000014</v>
      </c>
      <c r="BV54" s="19">
        <f t="shared" si="100"/>
        <v>426.8</v>
      </c>
      <c r="BW54" s="19">
        <f t="shared" si="100"/>
        <v>153.59999999999997</v>
      </c>
      <c r="BX54" s="19">
        <f t="shared" si="100"/>
        <v>144</v>
      </c>
      <c r="BY54" s="19">
        <f t="shared" si="100"/>
        <v>273.59999999999997</v>
      </c>
      <c r="BZ54" s="19">
        <f t="shared" si="100"/>
        <v>153.80000000000001</v>
      </c>
      <c r="CA54" s="19">
        <f t="shared" si="100"/>
        <v>245.4</v>
      </c>
      <c r="CB54" s="19">
        <f t="shared" si="100"/>
        <v>182</v>
      </c>
      <c r="CC54" s="19">
        <f t="shared" si="100"/>
        <v>213.8</v>
      </c>
      <c r="CD54" s="19">
        <f t="shared" si="100"/>
        <v>208.00000000000003</v>
      </c>
      <c r="CE54" s="19">
        <f t="shared" si="100"/>
        <v>222.8</v>
      </c>
      <c r="CF54" s="19">
        <f t="shared" si="100"/>
        <v>265.20000000000005</v>
      </c>
      <c r="CG54" s="19">
        <f t="shared" si="100"/>
        <v>144.4</v>
      </c>
      <c r="CH54" s="19">
        <f t="shared" si="100"/>
        <v>200.8</v>
      </c>
      <c r="CI54" s="19">
        <f t="shared" si="100"/>
        <v>75.2</v>
      </c>
      <c r="CJ54" s="19">
        <f t="shared" si="100"/>
        <v>95.4</v>
      </c>
      <c r="CK54" s="19">
        <f t="shared" si="100"/>
        <v>192.39999999999998</v>
      </c>
      <c r="CL54" s="29" t="s">
        <v>139</v>
      </c>
      <c r="CM54" s="30">
        <f>SUM(CN7,CN16:CN18)</f>
        <v>200.09197701149424</v>
      </c>
      <c r="CO54" s="5"/>
      <c r="CP54" s="37"/>
      <c r="CQ54" s="5"/>
      <c r="CS54" s="8">
        <v>1934</v>
      </c>
      <c r="CT54" s="19">
        <v>344.42399999999992</v>
      </c>
      <c r="CV54" s="8">
        <v>1983</v>
      </c>
      <c r="CW54" s="19">
        <v>666</v>
      </c>
      <c r="CY54" s="8">
        <v>1958</v>
      </c>
      <c r="CZ54" s="19">
        <v>676.40200000000004</v>
      </c>
      <c r="DB54" s="8">
        <v>2008</v>
      </c>
      <c r="DC54" s="19">
        <v>407.6</v>
      </c>
      <c r="DD54" s="8">
        <v>50</v>
      </c>
      <c r="DE54" s="8">
        <v>2003</v>
      </c>
      <c r="DF54" s="19">
        <v>57.4</v>
      </c>
      <c r="DH54" s="8">
        <v>2013</v>
      </c>
      <c r="DI54" s="19">
        <v>48.8</v>
      </c>
      <c r="DJ54" s="19"/>
      <c r="DK54" s="37">
        <v>1937</v>
      </c>
      <c r="DL54" s="19">
        <v>49.021999999999998</v>
      </c>
      <c r="DN54" s="8">
        <v>1992</v>
      </c>
      <c r="DO54" s="19">
        <v>111.2</v>
      </c>
      <c r="DQ54" s="8">
        <v>1949</v>
      </c>
      <c r="DR54" s="19">
        <v>159.512</v>
      </c>
      <c r="DT54" s="8">
        <v>2013</v>
      </c>
      <c r="DU54" s="19">
        <v>1014.0999999999999</v>
      </c>
    </row>
    <row r="55" spans="1:125">
      <c r="A55" s="8" t="s">
        <v>143</v>
      </c>
      <c r="C55" s="8">
        <f t="shared" ref="C55:AH55" si="101">SUM(B16:B18,C7:C8)</f>
        <v>196.08799999999999</v>
      </c>
      <c r="D55" s="8">
        <f t="shared" si="101"/>
        <v>172.21200000000002</v>
      </c>
      <c r="E55" s="8">
        <f t="shared" si="101"/>
        <v>236.98199999999997</v>
      </c>
      <c r="F55" s="8">
        <f t="shared" si="101"/>
        <v>94.233999999999995</v>
      </c>
      <c r="G55" s="8">
        <f t="shared" si="101"/>
        <v>192.53200000000001</v>
      </c>
      <c r="H55" s="8">
        <f t="shared" si="101"/>
        <v>335.28</v>
      </c>
      <c r="I55" s="8">
        <f t="shared" si="101"/>
        <v>296.16399999999999</v>
      </c>
      <c r="J55" s="8">
        <f t="shared" si="101"/>
        <v>245.36399999999998</v>
      </c>
      <c r="K55" s="8">
        <f t="shared" si="101"/>
        <v>173.22799999999998</v>
      </c>
      <c r="L55" s="8">
        <f t="shared" si="101"/>
        <v>294.38600000000002</v>
      </c>
      <c r="M55" s="8">
        <f t="shared" si="101"/>
        <v>266.19200000000001</v>
      </c>
      <c r="N55" s="8">
        <f t="shared" si="101"/>
        <v>289.05200000000002</v>
      </c>
      <c r="O55" s="8">
        <f t="shared" si="101"/>
        <v>201.42200000000003</v>
      </c>
      <c r="P55" s="8">
        <f t="shared" si="101"/>
        <v>189.99200000000002</v>
      </c>
      <c r="Q55" s="8">
        <f t="shared" si="101"/>
        <v>432.30800000000005</v>
      </c>
      <c r="R55" s="8">
        <f t="shared" si="101"/>
        <v>207.51799999999997</v>
      </c>
      <c r="S55" s="8">
        <f t="shared" si="101"/>
        <v>206.50200000000004</v>
      </c>
      <c r="T55" s="8">
        <f t="shared" si="101"/>
        <v>215.392</v>
      </c>
      <c r="U55" s="8">
        <f t="shared" si="101"/>
        <v>205.48599999999999</v>
      </c>
      <c r="V55" s="8">
        <f t="shared" si="101"/>
        <v>213.614</v>
      </c>
      <c r="W55" s="8">
        <f t="shared" si="101"/>
        <v>260.60399999999998</v>
      </c>
      <c r="X55" s="8">
        <f t="shared" si="101"/>
        <v>445.51599999999996</v>
      </c>
      <c r="Y55" s="8">
        <f t="shared" si="101"/>
        <v>483.36199999999997</v>
      </c>
      <c r="Z55" s="8">
        <f t="shared" si="101"/>
        <v>229.87</v>
      </c>
      <c r="AA55" s="8">
        <f t="shared" si="101"/>
        <v>253.238</v>
      </c>
      <c r="AB55" s="8">
        <f t="shared" si="101"/>
        <v>215.90000000000003</v>
      </c>
      <c r="AC55" s="8">
        <f t="shared" si="101"/>
        <v>245.11</v>
      </c>
      <c r="AD55" s="8">
        <f t="shared" si="101"/>
        <v>373.38</v>
      </c>
      <c r="AE55" s="8">
        <f t="shared" si="101"/>
        <v>135.636</v>
      </c>
      <c r="AF55" s="8">
        <f t="shared" si="101"/>
        <v>180.34</v>
      </c>
      <c r="AG55" s="8">
        <f t="shared" si="101"/>
        <v>237.23599999999999</v>
      </c>
      <c r="AH55" s="8">
        <f t="shared" si="101"/>
        <v>176.02199999999999</v>
      </c>
      <c r="AI55" s="8">
        <f t="shared" ref="AI55:BN55" si="102">SUM(AH16:AH18,AI7:AI8)</f>
        <v>311.91200000000003</v>
      </c>
      <c r="AJ55" s="8">
        <f t="shared" si="102"/>
        <v>160.274</v>
      </c>
      <c r="AK55" s="8">
        <f t="shared" si="102"/>
        <v>208.78799999999998</v>
      </c>
      <c r="AL55" s="8">
        <f t="shared" si="102"/>
        <v>295.14799999999997</v>
      </c>
      <c r="AM55" s="8">
        <f t="shared" si="102"/>
        <v>172.21200000000002</v>
      </c>
      <c r="AN55" s="8">
        <f t="shared" si="102"/>
        <v>245.364</v>
      </c>
      <c r="AO55" s="8">
        <f t="shared" si="102"/>
        <v>220.726</v>
      </c>
      <c r="AP55" s="8">
        <f t="shared" si="102"/>
        <v>145.542</v>
      </c>
      <c r="AQ55" s="8">
        <f t="shared" si="102"/>
        <v>188.57999999999998</v>
      </c>
      <c r="AR55" s="8">
        <f t="shared" si="102"/>
        <v>281</v>
      </c>
      <c r="AS55" s="8">
        <f t="shared" si="102"/>
        <v>115</v>
      </c>
      <c r="AT55" s="8">
        <f t="shared" si="102"/>
        <v>158</v>
      </c>
      <c r="AU55" s="8">
        <f t="shared" si="102"/>
        <v>270</v>
      </c>
      <c r="AV55" s="8">
        <f t="shared" si="102"/>
        <v>277</v>
      </c>
      <c r="AW55" s="8">
        <f t="shared" si="102"/>
        <v>317</v>
      </c>
      <c r="AX55" s="8">
        <f t="shared" si="102"/>
        <v>219</v>
      </c>
      <c r="AY55" s="8">
        <f t="shared" si="102"/>
        <v>187</v>
      </c>
      <c r="AZ55" s="8">
        <f t="shared" si="102"/>
        <v>355</v>
      </c>
      <c r="BA55" s="8">
        <f t="shared" si="102"/>
        <v>142</v>
      </c>
      <c r="BB55" s="8">
        <f t="shared" si="102"/>
        <v>272</v>
      </c>
      <c r="BC55" s="8">
        <f t="shared" si="102"/>
        <v>119</v>
      </c>
      <c r="BD55" s="8">
        <f t="shared" si="102"/>
        <v>256</v>
      </c>
      <c r="BE55" s="8">
        <f t="shared" si="102"/>
        <v>366</v>
      </c>
      <c r="BF55" s="8">
        <f t="shared" si="102"/>
        <v>348.79999999999995</v>
      </c>
      <c r="BG55" s="8">
        <f t="shared" si="102"/>
        <v>161.6</v>
      </c>
      <c r="BH55" s="8">
        <f t="shared" si="102"/>
        <v>298.8</v>
      </c>
      <c r="BI55" s="8">
        <f t="shared" si="102"/>
        <v>272.5</v>
      </c>
      <c r="BJ55" s="8">
        <f t="shared" si="102"/>
        <v>179.8</v>
      </c>
      <c r="BK55" s="8">
        <f t="shared" si="102"/>
        <v>261.59999999999997</v>
      </c>
      <c r="BL55" s="8">
        <f t="shared" si="102"/>
        <v>259.7</v>
      </c>
      <c r="BM55" s="8">
        <f t="shared" si="102"/>
        <v>310.90000000000003</v>
      </c>
      <c r="BN55" s="8">
        <f t="shared" si="102"/>
        <v>258.89999999999998</v>
      </c>
      <c r="BO55" s="8">
        <f t="shared" ref="BO55:CK55" si="103">SUM(BN16:BN18,BO7:BO8)</f>
        <v>410.40000000000003</v>
      </c>
      <c r="BP55" s="8">
        <f t="shared" si="103"/>
        <v>239.20000000000002</v>
      </c>
      <c r="BQ55" s="8">
        <f t="shared" si="103"/>
        <v>279.10000000000002</v>
      </c>
      <c r="BR55" s="8">
        <f t="shared" si="103"/>
        <v>124.39999999999999</v>
      </c>
      <c r="BS55" s="8">
        <f t="shared" si="103"/>
        <v>288.10000000000002</v>
      </c>
      <c r="BT55" s="8">
        <f t="shared" si="103"/>
        <v>340.4</v>
      </c>
      <c r="BU55" s="8">
        <f t="shared" si="103"/>
        <v>102.60000000000001</v>
      </c>
      <c r="BV55" s="8">
        <f t="shared" si="103"/>
        <v>470.40000000000003</v>
      </c>
      <c r="BW55" s="8">
        <f t="shared" si="103"/>
        <v>175.39999999999998</v>
      </c>
      <c r="BX55" s="8">
        <f t="shared" si="103"/>
        <v>267.8</v>
      </c>
      <c r="BY55" s="8">
        <f t="shared" si="103"/>
        <v>301.2</v>
      </c>
      <c r="BZ55" s="8">
        <f t="shared" si="103"/>
        <v>187.8</v>
      </c>
      <c r="CA55" s="8">
        <f t="shared" si="103"/>
        <v>255.20000000000002</v>
      </c>
      <c r="CB55" s="8">
        <f t="shared" si="103"/>
        <v>208</v>
      </c>
      <c r="CC55" s="8">
        <f t="shared" si="103"/>
        <v>312</v>
      </c>
      <c r="CD55" s="8">
        <f t="shared" si="103"/>
        <v>214.40000000000003</v>
      </c>
      <c r="CE55" s="8">
        <f t="shared" si="103"/>
        <v>234.60000000000002</v>
      </c>
      <c r="CF55" s="8">
        <f t="shared" si="103"/>
        <v>303.20000000000005</v>
      </c>
      <c r="CG55" s="8">
        <f t="shared" si="103"/>
        <v>163</v>
      </c>
      <c r="CH55" s="8">
        <f t="shared" si="103"/>
        <v>218.8</v>
      </c>
      <c r="CI55" s="8">
        <f t="shared" si="103"/>
        <v>90.4</v>
      </c>
      <c r="CJ55" s="8">
        <f t="shared" si="103"/>
        <v>113.4</v>
      </c>
      <c r="CK55" s="8">
        <f t="shared" si="103"/>
        <v>254.2</v>
      </c>
      <c r="CL55" s="29" t="s">
        <v>143</v>
      </c>
      <c r="CM55" s="30">
        <f>SUM(CN7:CN8,CN16:CN18)</f>
        <v>242.86889655172413</v>
      </c>
      <c r="CO55" s="1"/>
      <c r="CP55" s="37"/>
      <c r="CS55" s="8">
        <v>1962</v>
      </c>
      <c r="CT55" s="19">
        <v>344.42400000000004</v>
      </c>
      <c r="CV55" s="8">
        <v>1987</v>
      </c>
      <c r="CW55" s="19">
        <v>666.2</v>
      </c>
      <c r="CY55" s="8">
        <v>2014</v>
      </c>
      <c r="CZ55" s="19">
        <v>676.9</v>
      </c>
      <c r="DB55" s="8">
        <v>1963</v>
      </c>
      <c r="DC55" s="19">
        <v>408.178</v>
      </c>
      <c r="DD55" s="8">
        <v>51</v>
      </c>
      <c r="DE55" s="8">
        <v>2000</v>
      </c>
      <c r="DF55" s="19">
        <v>57.8</v>
      </c>
      <c r="DH55" s="8">
        <v>1945</v>
      </c>
      <c r="DI55" s="19">
        <v>49.276000000000003</v>
      </c>
      <c r="DJ55" s="19"/>
      <c r="DK55" s="37">
        <v>1986</v>
      </c>
      <c r="DL55" s="19">
        <v>49.5</v>
      </c>
      <c r="DN55" s="8">
        <v>1940</v>
      </c>
      <c r="DO55" s="19">
        <v>111.506</v>
      </c>
      <c r="DQ55" s="8">
        <v>1975</v>
      </c>
      <c r="DR55" s="19">
        <v>161</v>
      </c>
      <c r="DT55" s="8">
        <v>1978</v>
      </c>
      <c r="DU55" s="19">
        <v>1022</v>
      </c>
    </row>
    <row r="56" spans="1:125">
      <c r="A56" s="8" t="s">
        <v>135</v>
      </c>
      <c r="B56" s="8" t="s">
        <v>156</v>
      </c>
      <c r="C56" s="19">
        <f>SUM(B13:B18,C7:C18)</f>
        <v>627.63400000000013</v>
      </c>
      <c r="D56" s="19">
        <f t="shared" ref="D56:BO56" si="104">SUM(C13:C18,D7:D18)</f>
        <v>730.25000000000011</v>
      </c>
      <c r="E56" s="19">
        <f t="shared" si="104"/>
        <v>635.76200000000006</v>
      </c>
      <c r="F56" s="19">
        <f t="shared" si="104"/>
        <v>796.28999999999985</v>
      </c>
      <c r="G56" s="19">
        <f t="shared" si="104"/>
        <v>969.2639999999999</v>
      </c>
      <c r="H56" s="19">
        <f t="shared" si="104"/>
        <v>1043.1780000000001</v>
      </c>
      <c r="I56" s="19">
        <f t="shared" si="104"/>
        <v>866.64799999999991</v>
      </c>
      <c r="J56" s="19">
        <f t="shared" si="104"/>
        <v>870.20399999999995</v>
      </c>
      <c r="K56" s="19">
        <f t="shared" si="104"/>
        <v>828.29399999999998</v>
      </c>
      <c r="L56" s="19">
        <f t="shared" si="104"/>
        <v>917.95600000000013</v>
      </c>
      <c r="M56" s="19">
        <f t="shared" si="104"/>
        <v>1043.6859999999999</v>
      </c>
      <c r="N56" s="19">
        <f t="shared" si="104"/>
        <v>1068.8320000000001</v>
      </c>
      <c r="O56" s="19">
        <f t="shared" si="104"/>
        <v>985.774</v>
      </c>
      <c r="P56" s="19">
        <f t="shared" si="104"/>
        <v>1041.1459999999997</v>
      </c>
      <c r="Q56" s="19">
        <f t="shared" si="104"/>
        <v>1169.1620000000003</v>
      </c>
      <c r="R56" s="19">
        <f t="shared" si="104"/>
        <v>941.06999999999971</v>
      </c>
      <c r="S56" s="19">
        <f t="shared" si="104"/>
        <v>847.34399999999994</v>
      </c>
      <c r="T56" s="19">
        <f t="shared" si="104"/>
        <v>1042.67</v>
      </c>
      <c r="U56" s="19">
        <f t="shared" si="104"/>
        <v>955.80200000000013</v>
      </c>
      <c r="V56" s="19">
        <f t="shared" si="104"/>
        <v>848.61399999999981</v>
      </c>
      <c r="W56" s="19">
        <f t="shared" si="104"/>
        <v>1130.3</v>
      </c>
      <c r="X56" s="19">
        <f t="shared" si="104"/>
        <v>1255.0139999999999</v>
      </c>
      <c r="Y56" s="19">
        <f t="shared" si="104"/>
        <v>1333.2459999999999</v>
      </c>
      <c r="Z56" s="19">
        <f t="shared" si="104"/>
        <v>1138.9359999999999</v>
      </c>
      <c r="AA56" s="19">
        <f t="shared" si="104"/>
        <v>1047.4960000000001</v>
      </c>
      <c r="AB56" s="19">
        <f t="shared" si="104"/>
        <v>1065.0220000000002</v>
      </c>
      <c r="AC56" s="19">
        <f t="shared" si="104"/>
        <v>1069.848</v>
      </c>
      <c r="AD56" s="19">
        <f t="shared" si="104"/>
        <v>894.08</v>
      </c>
      <c r="AE56" s="19">
        <f t="shared" si="104"/>
        <v>716.02599999999995</v>
      </c>
      <c r="AF56" s="19">
        <f t="shared" si="104"/>
        <v>858.01200000000006</v>
      </c>
      <c r="AG56" s="19">
        <f t="shared" si="104"/>
        <v>792.4799999999999</v>
      </c>
      <c r="AH56" s="19">
        <f t="shared" si="104"/>
        <v>1122.4259999999999</v>
      </c>
      <c r="AI56" s="19">
        <f t="shared" si="104"/>
        <v>983.48800000000017</v>
      </c>
      <c r="AJ56" s="19">
        <f t="shared" si="104"/>
        <v>921.25799999999992</v>
      </c>
      <c r="AK56" s="19">
        <f t="shared" si="104"/>
        <v>892.55600000000004</v>
      </c>
      <c r="AL56" s="19">
        <f t="shared" si="104"/>
        <v>1026.922</v>
      </c>
      <c r="AM56" s="19">
        <f t="shared" si="104"/>
        <v>877.57</v>
      </c>
      <c r="AN56" s="19">
        <f t="shared" si="104"/>
        <v>1118.3619999999999</v>
      </c>
      <c r="AO56" s="19">
        <f t="shared" si="104"/>
        <v>722.88400000000001</v>
      </c>
      <c r="AP56" s="19">
        <f t="shared" si="104"/>
        <v>908.81200000000001</v>
      </c>
      <c r="AQ56" s="19">
        <f t="shared" si="104"/>
        <v>1085.3620000000001</v>
      </c>
      <c r="AR56" s="19">
        <f t="shared" si="104"/>
        <v>943</v>
      </c>
      <c r="AS56" s="19">
        <f t="shared" si="104"/>
        <v>634</v>
      </c>
      <c r="AT56" s="19">
        <f t="shared" si="104"/>
        <v>963</v>
      </c>
      <c r="AU56" s="19">
        <f t="shared" si="104"/>
        <v>1178</v>
      </c>
      <c r="AV56" s="19">
        <f t="shared" si="104"/>
        <v>1038</v>
      </c>
      <c r="AW56" s="19">
        <f t="shared" si="104"/>
        <v>1127</v>
      </c>
      <c r="AX56" s="19">
        <f t="shared" si="104"/>
        <v>1022</v>
      </c>
      <c r="AY56" s="19">
        <f t="shared" si="104"/>
        <v>1213</v>
      </c>
      <c r="AZ56" s="19">
        <f t="shared" si="104"/>
        <v>1219</v>
      </c>
      <c r="BA56" s="19">
        <f t="shared" si="104"/>
        <v>955</v>
      </c>
      <c r="BB56" s="19">
        <f t="shared" si="104"/>
        <v>825</v>
      </c>
      <c r="BC56" s="19">
        <f t="shared" si="104"/>
        <v>864</v>
      </c>
      <c r="BD56" s="19">
        <f t="shared" si="104"/>
        <v>1064</v>
      </c>
      <c r="BE56" s="19">
        <f t="shared" si="104"/>
        <v>1066</v>
      </c>
      <c r="BF56" s="19">
        <f t="shared" si="104"/>
        <v>1090.8999999999999</v>
      </c>
      <c r="BG56" s="19">
        <f t="shared" si="104"/>
        <v>997.1</v>
      </c>
      <c r="BH56" s="19">
        <f t="shared" si="104"/>
        <v>851.1</v>
      </c>
      <c r="BI56" s="19">
        <f t="shared" si="104"/>
        <v>942.70000000000027</v>
      </c>
      <c r="BJ56" s="19">
        <f t="shared" si="104"/>
        <v>898.40000000000009</v>
      </c>
      <c r="BK56" s="19">
        <f t="shared" si="104"/>
        <v>989.79999999999984</v>
      </c>
      <c r="BL56" s="19">
        <f t="shared" si="104"/>
        <v>999.70000000000016</v>
      </c>
      <c r="BM56" s="19">
        <f t="shared" si="104"/>
        <v>1204.0999999999999</v>
      </c>
      <c r="BN56" s="19">
        <f t="shared" si="104"/>
        <v>1040.7</v>
      </c>
      <c r="BO56" s="19">
        <f t="shared" si="104"/>
        <v>1491.9</v>
      </c>
      <c r="BP56" s="19">
        <f t="shared" ref="BP56:CJ56" si="105">SUM(BO13:BO18,BP7:BP18)</f>
        <v>1074.4000000000001</v>
      </c>
      <c r="BQ56" s="19">
        <f t="shared" si="105"/>
        <v>868.19999999999982</v>
      </c>
      <c r="BR56" s="19">
        <f t="shared" si="105"/>
        <v>933.50000000000011</v>
      </c>
      <c r="BS56" s="19">
        <f t="shared" si="105"/>
        <v>1136.8</v>
      </c>
      <c r="BT56" s="19">
        <f t="shared" si="105"/>
        <v>997.9</v>
      </c>
      <c r="BU56" s="19">
        <f t="shared" si="105"/>
        <v>836.6</v>
      </c>
      <c r="BV56" s="19">
        <f t="shared" si="105"/>
        <v>977.99999999999977</v>
      </c>
      <c r="BW56" s="19">
        <f t="shared" si="105"/>
        <v>671</v>
      </c>
      <c r="BX56" s="19">
        <f t="shared" si="105"/>
        <v>1010.8</v>
      </c>
      <c r="BY56" s="19">
        <f t="shared" si="105"/>
        <v>938.4</v>
      </c>
      <c r="BZ56" s="19">
        <f t="shared" si="105"/>
        <v>813.8</v>
      </c>
      <c r="CA56" s="19">
        <f t="shared" si="105"/>
        <v>836.6</v>
      </c>
      <c r="CB56" s="19">
        <f t="shared" si="105"/>
        <v>1096.5999999999999</v>
      </c>
      <c r="CC56" s="19">
        <f t="shared" si="105"/>
        <v>1173.6000000000001</v>
      </c>
      <c r="CD56" s="19">
        <f t="shared" si="105"/>
        <v>1176</v>
      </c>
      <c r="CE56" s="19">
        <f t="shared" si="105"/>
        <v>1114.8</v>
      </c>
      <c r="CF56" s="19">
        <f t="shared" si="105"/>
        <v>946.60000000000014</v>
      </c>
      <c r="CG56" s="19">
        <f t="shared" si="105"/>
        <v>1014.0999999999999</v>
      </c>
      <c r="CH56" s="19">
        <f t="shared" si="105"/>
        <v>808.3</v>
      </c>
      <c r="CI56" s="19">
        <f t="shared" si="105"/>
        <v>513</v>
      </c>
      <c r="CJ56" s="19">
        <f t="shared" si="105"/>
        <v>756.80000000000007</v>
      </c>
      <c r="CK56" s="19"/>
      <c r="CL56" s="29" t="s">
        <v>135</v>
      </c>
      <c r="CM56" s="30">
        <f>AVERAGE(C56:CJ56)</f>
        <v>970.96372093023297</v>
      </c>
      <c r="CN56" s="29" t="s">
        <v>156</v>
      </c>
      <c r="CO56" s="5"/>
      <c r="CP56" s="37"/>
      <c r="CS56" s="8">
        <v>1987</v>
      </c>
      <c r="CT56" s="19">
        <v>345.5</v>
      </c>
      <c r="CV56" s="8">
        <v>1996</v>
      </c>
      <c r="CW56" s="19">
        <v>666.3</v>
      </c>
      <c r="CY56" s="8">
        <v>1991</v>
      </c>
      <c r="CZ56" s="19">
        <v>682.3</v>
      </c>
      <c r="DB56" s="8">
        <v>1978</v>
      </c>
      <c r="DC56" s="19">
        <v>410</v>
      </c>
      <c r="DD56" s="8">
        <v>52</v>
      </c>
      <c r="DE56" s="8">
        <v>1940</v>
      </c>
      <c r="DF56" s="19">
        <v>59.182000000000002</v>
      </c>
      <c r="DH56" s="8">
        <v>1944</v>
      </c>
      <c r="DI56" s="19">
        <v>50.037999999999997</v>
      </c>
      <c r="DJ56" s="19"/>
      <c r="DK56" s="37">
        <v>1956</v>
      </c>
      <c r="DL56" s="19">
        <v>50.292000000000002</v>
      </c>
      <c r="DN56" s="8">
        <v>1995</v>
      </c>
      <c r="DO56" s="19">
        <v>113.19999999999999</v>
      </c>
      <c r="DQ56" s="8">
        <v>1968</v>
      </c>
      <c r="DR56" s="19">
        <v>162.56</v>
      </c>
      <c r="DT56" s="8">
        <v>1966</v>
      </c>
      <c r="DU56" s="19">
        <v>1026.922</v>
      </c>
    </row>
    <row r="57" spans="1:125">
      <c r="G57"/>
      <c r="H57" s="17"/>
      <c r="I57" s="34"/>
      <c r="J57"/>
      <c r="K57"/>
      <c r="L57"/>
      <c r="M57"/>
      <c r="N57"/>
      <c r="Q57" s="5"/>
      <c r="R57" s="19"/>
      <c r="T57" s="5"/>
      <c r="W57" s="5"/>
      <c r="Z57" s="5"/>
      <c r="AC57" s="5"/>
      <c r="CO57" s="5"/>
      <c r="CP57" s="37"/>
      <c r="CQ57" s="5"/>
      <c r="CS57" s="8">
        <v>2009</v>
      </c>
      <c r="CT57" s="19">
        <v>350.6</v>
      </c>
      <c r="CV57" s="8">
        <v>1944</v>
      </c>
      <c r="CW57" s="19">
        <v>679.44999999999993</v>
      </c>
      <c r="CY57" s="8">
        <v>1937</v>
      </c>
      <c r="CZ57" s="19">
        <v>684.78399999999988</v>
      </c>
      <c r="DB57" s="8">
        <v>1938</v>
      </c>
      <c r="DC57" s="19">
        <v>414.52800000000002</v>
      </c>
      <c r="DD57" s="8">
        <v>53</v>
      </c>
      <c r="DE57" s="8">
        <v>1975</v>
      </c>
      <c r="DF57" s="19">
        <v>63</v>
      </c>
      <c r="DH57" s="8">
        <v>2011</v>
      </c>
      <c r="DI57" s="19">
        <v>50.4</v>
      </c>
      <c r="DJ57" s="19"/>
      <c r="DK57" s="37">
        <v>1945</v>
      </c>
      <c r="DL57" s="19">
        <v>51.816000000000003</v>
      </c>
      <c r="DN57" s="8">
        <v>1983</v>
      </c>
      <c r="DO57" s="19">
        <v>114</v>
      </c>
      <c r="DQ57" s="8">
        <v>2007</v>
      </c>
      <c r="DR57" s="19">
        <v>162.6</v>
      </c>
      <c r="DT57" s="8">
        <v>1976</v>
      </c>
      <c r="DU57" s="19">
        <v>1038</v>
      </c>
    </row>
    <row r="58" spans="1:125">
      <c r="B58" s="5"/>
      <c r="C58" s="29"/>
      <c r="G58"/>
      <c r="H58" s="17"/>
      <c r="I58" s="34"/>
      <c r="J58" s="34"/>
      <c r="K58"/>
      <c r="L58"/>
      <c r="M58" s="34"/>
      <c r="N58"/>
      <c r="Q58" s="5"/>
      <c r="R58" s="19"/>
      <c r="T58" s="5"/>
      <c r="W58" s="5"/>
      <c r="Z58" s="5"/>
      <c r="AC58" s="5"/>
      <c r="CO58" s="5"/>
      <c r="CP58" s="40"/>
      <c r="CQ58" s="5"/>
      <c r="CS58" s="8">
        <v>1935</v>
      </c>
      <c r="CT58" s="19">
        <v>350.774</v>
      </c>
      <c r="CV58" s="8">
        <v>1974</v>
      </c>
      <c r="CW58" s="19">
        <v>687</v>
      </c>
      <c r="CY58" s="8">
        <v>1948</v>
      </c>
      <c r="CZ58" s="19">
        <v>685.8</v>
      </c>
      <c r="DB58" s="8">
        <v>1951</v>
      </c>
      <c r="DC58" s="19">
        <v>418.33800000000002</v>
      </c>
      <c r="DD58" s="8">
        <v>54</v>
      </c>
      <c r="DE58" s="8">
        <v>1947</v>
      </c>
      <c r="DF58" s="19">
        <v>63.5</v>
      </c>
      <c r="DH58" s="8">
        <v>1940</v>
      </c>
      <c r="DI58" s="19">
        <v>52.323999999999998</v>
      </c>
      <c r="DJ58" s="19"/>
      <c r="DK58" s="37">
        <v>1991</v>
      </c>
      <c r="DL58" s="19">
        <v>51.9</v>
      </c>
      <c r="DN58" s="8">
        <v>1945</v>
      </c>
      <c r="DO58" s="19">
        <v>114.04599999999999</v>
      </c>
      <c r="DQ58" s="8">
        <v>1996</v>
      </c>
      <c r="DR58" s="19">
        <v>165</v>
      </c>
      <c r="DT58" s="8">
        <v>1994</v>
      </c>
      <c r="DU58" s="19">
        <v>1040.7</v>
      </c>
    </row>
    <row r="59" spans="1:125" ht="13.5">
      <c r="B59" s="5"/>
      <c r="C59" s="29"/>
      <c r="G59"/>
      <c r="H59" s="17"/>
      <c r="I59" s="34"/>
      <c r="J59" s="34"/>
      <c r="K59"/>
      <c r="L59"/>
      <c r="M59" s="34"/>
      <c r="N59"/>
      <c r="Q59" s="5"/>
      <c r="R59" s="19"/>
      <c r="T59" s="5"/>
      <c r="W59" s="5"/>
      <c r="Z59" s="5"/>
      <c r="AC59" s="5"/>
      <c r="CO59" s="5"/>
      <c r="CP59" s="47"/>
      <c r="CQ59" s="1"/>
      <c r="CS59" s="8">
        <v>1957</v>
      </c>
      <c r="CT59" s="19">
        <v>353.31400000000002</v>
      </c>
      <c r="CV59" s="8">
        <v>1938</v>
      </c>
      <c r="CW59" s="19">
        <v>688.33999999999992</v>
      </c>
      <c r="CY59" s="8">
        <v>1997</v>
      </c>
      <c r="CZ59" s="19">
        <v>693.49999999999989</v>
      </c>
      <c r="DB59" s="8">
        <v>1972</v>
      </c>
      <c r="DC59" s="19">
        <v>419</v>
      </c>
      <c r="DD59" s="8">
        <v>55</v>
      </c>
      <c r="DE59" s="8">
        <v>1945</v>
      </c>
      <c r="DF59" s="19">
        <v>64.77</v>
      </c>
      <c r="DH59" s="8">
        <v>1953</v>
      </c>
      <c r="DI59" s="19">
        <v>53.085999999999999</v>
      </c>
      <c r="DJ59" s="19"/>
      <c r="DK59" s="37">
        <v>1995</v>
      </c>
      <c r="DL59" s="19">
        <v>52.3</v>
      </c>
      <c r="DN59" s="8">
        <v>1948</v>
      </c>
      <c r="DO59" s="19">
        <v>117.09399999999999</v>
      </c>
      <c r="DQ59" s="8">
        <v>1995</v>
      </c>
      <c r="DR59" s="19">
        <v>165.5</v>
      </c>
      <c r="DT59" s="8">
        <v>1944</v>
      </c>
      <c r="DU59" s="19">
        <v>1041.1459999999997</v>
      </c>
    </row>
    <row r="60" spans="1:125">
      <c r="B60" s="5"/>
      <c r="C60" s="19"/>
      <c r="D60" s="19"/>
      <c r="E60" s="19"/>
      <c r="G60"/>
      <c r="H60" s="17"/>
      <c r="I60" s="34"/>
      <c r="J60" s="34"/>
      <c r="K60"/>
      <c r="L60"/>
      <c r="M60" s="34"/>
      <c r="N60"/>
      <c r="Q60" s="5"/>
      <c r="R60" s="19"/>
      <c r="T60" s="5"/>
      <c r="W60" s="5"/>
      <c r="Z60" s="5"/>
      <c r="AC60" s="5"/>
      <c r="CO60" s="5"/>
      <c r="CP60" s="40"/>
      <c r="CQ60" s="5"/>
      <c r="CS60" s="8">
        <v>1984</v>
      </c>
      <c r="CT60" s="19">
        <v>354</v>
      </c>
      <c r="CV60" s="8">
        <v>1992</v>
      </c>
      <c r="CW60" s="19">
        <v>692.2</v>
      </c>
      <c r="CY60" s="8">
        <v>1949</v>
      </c>
      <c r="CZ60" s="19">
        <v>695.45200000000011</v>
      </c>
      <c r="DB60" s="8">
        <v>1966</v>
      </c>
      <c r="DC60" s="19">
        <v>422.90999999999997</v>
      </c>
      <c r="DD60" s="8">
        <v>56</v>
      </c>
      <c r="DE60" s="8">
        <v>1972</v>
      </c>
      <c r="DF60" s="19">
        <v>67</v>
      </c>
      <c r="DH60" s="8">
        <v>1966</v>
      </c>
      <c r="DI60" s="19">
        <v>53.34</v>
      </c>
      <c r="DJ60" s="19"/>
      <c r="DK60" s="37">
        <v>1978</v>
      </c>
      <c r="DL60" s="19">
        <v>56</v>
      </c>
      <c r="DN60" s="8">
        <v>1988</v>
      </c>
      <c r="DO60" s="19">
        <v>117.2</v>
      </c>
      <c r="DQ60" s="8">
        <v>1945</v>
      </c>
      <c r="DR60" s="19">
        <v>165.86199999999999</v>
      </c>
      <c r="DT60" s="8">
        <v>1948</v>
      </c>
      <c r="DU60" s="19">
        <v>1042.67</v>
      </c>
    </row>
    <row r="61" spans="1:125">
      <c r="B61" s="5"/>
      <c r="C61" s="19"/>
      <c r="G61"/>
      <c r="H61" s="17"/>
      <c r="I61" s="34"/>
      <c r="J61"/>
      <c r="K61"/>
      <c r="L61"/>
      <c r="M61" s="34"/>
      <c r="N61"/>
      <c r="Q61" s="5"/>
      <c r="R61" s="19"/>
      <c r="T61" s="5"/>
      <c r="W61" s="5"/>
      <c r="Z61" s="5"/>
      <c r="AC61" s="5"/>
      <c r="CO61" s="5"/>
      <c r="CP61" s="37"/>
      <c r="CS61" s="8">
        <v>1970</v>
      </c>
      <c r="CT61" s="19">
        <v>356.36200000000002</v>
      </c>
      <c r="CV61" s="8">
        <v>1936</v>
      </c>
      <c r="CW61" s="19">
        <v>692.40400000000011</v>
      </c>
      <c r="CY61" s="8">
        <v>1936</v>
      </c>
      <c r="CZ61" s="19">
        <v>705.35800000000006</v>
      </c>
      <c r="DB61" s="8">
        <v>1997</v>
      </c>
      <c r="DC61" s="19">
        <v>423.19999999999993</v>
      </c>
      <c r="DD61" s="8">
        <v>57</v>
      </c>
      <c r="DE61" s="8">
        <v>1977</v>
      </c>
      <c r="DF61" s="19">
        <v>67</v>
      </c>
      <c r="DH61" s="8">
        <v>2008</v>
      </c>
      <c r="DI61" s="19">
        <v>54.4</v>
      </c>
      <c r="DJ61" s="19"/>
      <c r="DK61" s="37">
        <v>1941</v>
      </c>
      <c r="DL61" s="19">
        <v>56.134</v>
      </c>
      <c r="DN61" s="8">
        <v>1996</v>
      </c>
      <c r="DO61" s="19">
        <v>118.3</v>
      </c>
      <c r="DQ61" s="8">
        <v>1994</v>
      </c>
      <c r="DR61" s="19">
        <v>166.3</v>
      </c>
      <c r="DT61" s="8">
        <v>1936</v>
      </c>
      <c r="DU61" s="19">
        <v>1043.1780000000001</v>
      </c>
    </row>
    <row r="62" spans="1:125">
      <c r="B62" s="5"/>
      <c r="C62" s="19"/>
      <c r="G62"/>
      <c r="H62" s="17"/>
      <c r="I62" s="34"/>
      <c r="J62" s="34"/>
      <c r="K62"/>
      <c r="L62"/>
      <c r="M62" s="34"/>
      <c r="N62"/>
      <c r="Q62" s="5"/>
      <c r="R62" s="19"/>
      <c r="T62" s="5"/>
      <c r="W62" s="5"/>
      <c r="Z62" s="5"/>
      <c r="AC62" s="5"/>
      <c r="CO62" s="5"/>
      <c r="CP62" s="37"/>
      <c r="CQ62" s="5"/>
      <c r="CS62" s="8">
        <v>1948</v>
      </c>
      <c r="CT62" s="19">
        <v>356.87</v>
      </c>
      <c r="CV62" s="8">
        <v>1966</v>
      </c>
      <c r="CW62" s="19">
        <v>697.73800000000006</v>
      </c>
      <c r="CY62" s="8">
        <v>1984</v>
      </c>
      <c r="CZ62" s="19">
        <v>710</v>
      </c>
      <c r="DB62" s="8">
        <v>2011</v>
      </c>
      <c r="DC62" s="19">
        <v>425.80000000000007</v>
      </c>
      <c r="DD62" s="8">
        <v>58</v>
      </c>
      <c r="DE62" s="8">
        <v>1957</v>
      </c>
      <c r="DF62" s="19">
        <v>69.596000000000004</v>
      </c>
      <c r="DH62" s="8">
        <v>1980</v>
      </c>
      <c r="DI62" s="19">
        <v>56</v>
      </c>
      <c r="DJ62" s="19"/>
      <c r="DK62" s="37">
        <v>1969</v>
      </c>
      <c r="DL62" s="19">
        <v>56.896000000000001</v>
      </c>
      <c r="DN62" s="8">
        <v>1935</v>
      </c>
      <c r="DO62" s="19">
        <v>123.44399999999999</v>
      </c>
      <c r="DQ62" s="8">
        <v>2009</v>
      </c>
      <c r="DR62" s="19">
        <v>167.40000000000003</v>
      </c>
      <c r="DT62" s="8">
        <v>1941</v>
      </c>
      <c r="DU62" s="19">
        <v>1043.6859999999999</v>
      </c>
    </row>
    <row r="63" spans="1:125">
      <c r="B63" s="5"/>
      <c r="C63" s="19"/>
      <c r="E63" s="5"/>
      <c r="G63"/>
      <c r="H63" s="17"/>
      <c r="I63" s="34"/>
      <c r="J63" s="34"/>
      <c r="K63"/>
      <c r="L63"/>
      <c r="M63" s="34"/>
      <c r="N63"/>
      <c r="Q63" s="5"/>
      <c r="R63" s="19"/>
      <c r="T63" s="5"/>
      <c r="W63" s="5"/>
      <c r="Z63" s="1"/>
      <c r="AC63" s="5"/>
      <c r="CO63" s="5"/>
      <c r="CP63" s="37"/>
      <c r="CQ63" s="5"/>
      <c r="CS63" s="8">
        <v>1943</v>
      </c>
      <c r="CT63" s="19">
        <v>361.69599999999997</v>
      </c>
      <c r="CV63" s="8">
        <v>2011</v>
      </c>
      <c r="CW63" s="19">
        <v>698.4</v>
      </c>
      <c r="CY63" s="8">
        <v>2005</v>
      </c>
      <c r="CZ63" s="19">
        <v>715</v>
      </c>
      <c r="DB63" s="8">
        <v>2012</v>
      </c>
      <c r="DC63" s="19">
        <v>430.6</v>
      </c>
      <c r="DD63" s="8">
        <v>59</v>
      </c>
      <c r="DE63" s="8">
        <v>1932</v>
      </c>
      <c r="DF63" s="19">
        <v>72.897999999999996</v>
      </c>
      <c r="DH63" s="8">
        <v>1930</v>
      </c>
      <c r="DI63" s="19">
        <v>56.387999999999998</v>
      </c>
      <c r="DJ63" s="19"/>
      <c r="DK63" s="37">
        <v>1949</v>
      </c>
      <c r="DL63" s="19">
        <v>57.15</v>
      </c>
      <c r="DN63" s="8">
        <v>1977</v>
      </c>
      <c r="DO63" s="19">
        <v>124</v>
      </c>
      <c r="DQ63" s="8">
        <v>1938</v>
      </c>
      <c r="DR63" s="19">
        <v>169.92599999999999</v>
      </c>
      <c r="DT63" s="8">
        <v>1955</v>
      </c>
      <c r="DU63" s="19">
        <v>1047.4960000000001</v>
      </c>
    </row>
    <row r="64" spans="1:125">
      <c r="B64" s="5"/>
      <c r="E64" s="5"/>
      <c r="G64"/>
      <c r="H64" s="17"/>
      <c r="I64" s="34"/>
      <c r="J64" s="34"/>
      <c r="K64"/>
      <c r="L64"/>
      <c r="M64" s="34"/>
      <c r="N64"/>
      <c r="Q64" s="5"/>
      <c r="R64" s="19"/>
      <c r="T64" s="5"/>
      <c r="W64" s="5"/>
      <c r="Z64" s="5"/>
      <c r="AC64" s="5"/>
      <c r="CO64" s="1"/>
      <c r="CP64" s="37"/>
      <c r="CQ64" s="5"/>
      <c r="CS64" s="8">
        <v>2011</v>
      </c>
      <c r="CT64" s="19">
        <v>366.6</v>
      </c>
      <c r="CV64" s="8">
        <v>2013</v>
      </c>
      <c r="CW64" s="19">
        <v>700.1</v>
      </c>
      <c r="CY64" s="8">
        <v>1957</v>
      </c>
      <c r="CZ64" s="19">
        <v>716.53399999999999</v>
      </c>
      <c r="DB64" s="8">
        <v>2004</v>
      </c>
      <c r="DC64" s="19">
        <v>431</v>
      </c>
      <c r="DD64" s="8">
        <v>60</v>
      </c>
      <c r="DE64" s="8">
        <v>2008</v>
      </c>
      <c r="DF64" s="19">
        <v>73.400000000000006</v>
      </c>
      <c r="DH64" s="8">
        <v>1936</v>
      </c>
      <c r="DI64" s="19">
        <v>56.387999999999998</v>
      </c>
      <c r="DJ64" s="19"/>
      <c r="DK64" s="37">
        <v>1985</v>
      </c>
      <c r="DL64" s="19">
        <v>59</v>
      </c>
      <c r="DN64" s="8">
        <v>1946</v>
      </c>
      <c r="DO64" s="19">
        <v>127.50800000000001</v>
      </c>
      <c r="DQ64" s="8">
        <v>1967</v>
      </c>
      <c r="DR64" s="19">
        <v>171.958</v>
      </c>
      <c r="DT64" s="8">
        <v>1984</v>
      </c>
      <c r="DU64" s="19">
        <v>1064</v>
      </c>
    </row>
    <row r="65" spans="2:125">
      <c r="B65" s="5"/>
      <c r="C65" s="19"/>
      <c r="E65" s="5"/>
      <c r="G65"/>
      <c r="H65" s="17"/>
      <c r="I65" s="34"/>
      <c r="J65" s="34"/>
      <c r="K65"/>
      <c r="L65"/>
      <c r="M65" s="34"/>
      <c r="N65"/>
      <c r="Q65" s="5"/>
      <c r="R65" s="19"/>
      <c r="T65" s="5"/>
      <c r="W65" s="5"/>
      <c r="Z65" s="5"/>
      <c r="AC65" s="5"/>
      <c r="CO65" s="5"/>
      <c r="CP65" s="37"/>
      <c r="CQ65" s="5"/>
      <c r="CS65" s="8">
        <v>1945</v>
      </c>
      <c r="CT65" s="19">
        <v>369.56999999999994</v>
      </c>
      <c r="CV65" s="8">
        <v>1976</v>
      </c>
      <c r="CW65" s="19">
        <v>701</v>
      </c>
      <c r="CY65" s="8">
        <v>2013</v>
      </c>
      <c r="CZ65" s="19">
        <v>725.1</v>
      </c>
      <c r="DB65" s="8">
        <v>1977</v>
      </c>
      <c r="DC65" s="19">
        <v>434</v>
      </c>
      <c r="DD65" s="8">
        <v>61</v>
      </c>
      <c r="DE65" s="8">
        <v>1995</v>
      </c>
      <c r="DF65" s="19">
        <v>73.8</v>
      </c>
      <c r="DH65" s="8">
        <v>2004</v>
      </c>
      <c r="DI65" s="19">
        <v>56.6</v>
      </c>
      <c r="DJ65" s="19"/>
      <c r="DK65" s="37">
        <v>1968</v>
      </c>
      <c r="DL65" s="19">
        <v>59.182000000000002</v>
      </c>
      <c r="DN65" s="8">
        <v>2008</v>
      </c>
      <c r="DO65" s="19">
        <v>127.80000000000001</v>
      </c>
      <c r="DQ65" s="8">
        <v>1984</v>
      </c>
      <c r="DR65" s="19">
        <v>181</v>
      </c>
      <c r="DT65" s="8">
        <v>1956</v>
      </c>
      <c r="DU65" s="19">
        <v>1065.0220000000002</v>
      </c>
    </row>
    <row r="66" spans="2:125">
      <c r="B66" s="1"/>
      <c r="C66" s="19"/>
      <c r="E66" s="5"/>
      <c r="G66"/>
      <c r="H66" s="17"/>
      <c r="I66" s="34"/>
      <c r="J66" s="34"/>
      <c r="K66"/>
      <c r="L66"/>
      <c r="M66" s="34"/>
      <c r="N66"/>
      <c r="Q66" s="5"/>
      <c r="R66" s="19"/>
      <c r="T66" s="5"/>
      <c r="W66" s="5"/>
      <c r="Z66" s="5"/>
      <c r="AC66" s="5"/>
      <c r="CO66" s="5"/>
      <c r="CP66" s="40"/>
      <c r="CQ66" s="5"/>
      <c r="CS66" s="8">
        <v>1981</v>
      </c>
      <c r="CT66" s="19">
        <v>373</v>
      </c>
      <c r="CV66" s="8">
        <v>1968</v>
      </c>
      <c r="CW66" s="19">
        <v>703.32600000000002</v>
      </c>
      <c r="CY66" s="8">
        <v>1999</v>
      </c>
      <c r="CZ66" s="19">
        <v>728.7</v>
      </c>
      <c r="DB66" s="8">
        <v>1956</v>
      </c>
      <c r="DC66" s="19">
        <v>434.08600000000007</v>
      </c>
      <c r="DD66" s="8">
        <v>62</v>
      </c>
      <c r="DE66" s="8">
        <v>1956</v>
      </c>
      <c r="DF66" s="19">
        <v>75.945999999999998</v>
      </c>
      <c r="DH66" s="8">
        <v>1973</v>
      </c>
      <c r="DI66" s="19">
        <v>57</v>
      </c>
      <c r="DJ66" s="19"/>
      <c r="DK66" s="37">
        <v>1964</v>
      </c>
      <c r="DL66" s="19">
        <v>62.991999999999997</v>
      </c>
      <c r="DN66" s="8">
        <v>1974</v>
      </c>
      <c r="DO66" s="19">
        <v>134</v>
      </c>
      <c r="DQ66" s="8">
        <v>1993</v>
      </c>
      <c r="DR66" s="19">
        <v>181.7</v>
      </c>
      <c r="DT66" s="8">
        <v>1985</v>
      </c>
      <c r="DU66" s="19">
        <v>1066</v>
      </c>
    </row>
    <row r="67" spans="2:125">
      <c r="B67" s="5"/>
      <c r="C67" s="19"/>
      <c r="E67" s="5"/>
      <c r="G67"/>
      <c r="H67" s="17"/>
      <c r="I67" s="34"/>
      <c r="J67" s="34"/>
      <c r="K67"/>
      <c r="L67"/>
      <c r="M67" s="34"/>
      <c r="N67"/>
      <c r="Q67" s="5"/>
      <c r="R67" s="19"/>
      <c r="T67" s="5"/>
      <c r="W67" s="5"/>
      <c r="Z67" s="5"/>
      <c r="AC67" s="5"/>
      <c r="CO67" s="5"/>
      <c r="CP67" s="37"/>
      <c r="CQ67" s="5"/>
      <c r="CS67" s="8">
        <v>1954</v>
      </c>
      <c r="CT67" s="19">
        <v>386.08000000000004</v>
      </c>
      <c r="CV67" s="8">
        <v>1970</v>
      </c>
      <c r="CW67" s="19">
        <v>703.58</v>
      </c>
      <c r="CY67" s="8">
        <v>1985</v>
      </c>
      <c r="CZ67" s="19">
        <v>732</v>
      </c>
      <c r="DB67" s="8">
        <v>1968</v>
      </c>
      <c r="DC67" s="19">
        <v>443.48400000000004</v>
      </c>
      <c r="DD67" s="8">
        <v>63</v>
      </c>
      <c r="DE67" s="8">
        <v>1968</v>
      </c>
      <c r="DF67" s="19">
        <v>75.945999999999998</v>
      </c>
      <c r="DH67" s="8">
        <v>1977</v>
      </c>
      <c r="DI67" s="19">
        <v>57</v>
      </c>
      <c r="DJ67" s="19"/>
      <c r="DK67" s="37">
        <v>2007</v>
      </c>
      <c r="DL67" s="19">
        <v>63</v>
      </c>
      <c r="DN67" s="8">
        <v>1956</v>
      </c>
      <c r="DO67" s="19">
        <v>135.38200000000001</v>
      </c>
      <c r="DQ67" s="8">
        <v>1992</v>
      </c>
      <c r="DR67" s="19">
        <v>182.10000000000002</v>
      </c>
      <c r="DT67" s="8">
        <v>1942</v>
      </c>
      <c r="DU67" s="19">
        <v>1068.8320000000001</v>
      </c>
    </row>
    <row r="68" spans="2:125">
      <c r="B68" s="5"/>
      <c r="C68" s="19"/>
      <c r="E68" s="5"/>
      <c r="G68"/>
      <c r="H68" s="17"/>
      <c r="I68" s="34"/>
      <c r="J68" s="34"/>
      <c r="K68"/>
      <c r="L68"/>
      <c r="M68" s="34"/>
      <c r="N68"/>
      <c r="Q68" s="5"/>
      <c r="R68" s="19"/>
      <c r="T68" s="5"/>
      <c r="W68" s="5"/>
      <c r="Z68" s="5"/>
      <c r="AC68" s="5"/>
      <c r="CO68" s="5"/>
      <c r="CP68" s="37"/>
      <c r="CQ68" s="1"/>
      <c r="CS68" s="8">
        <v>1953</v>
      </c>
      <c r="CT68" s="19">
        <v>391.92200000000003</v>
      </c>
      <c r="CV68" s="8">
        <v>1945</v>
      </c>
      <c r="CW68" s="19">
        <v>706.37400000000002</v>
      </c>
      <c r="CY68" s="8">
        <v>1972</v>
      </c>
      <c r="CZ68" s="19">
        <v>734</v>
      </c>
      <c r="DB68" s="8">
        <v>1944</v>
      </c>
      <c r="DC68" s="19">
        <v>444.75400000000008</v>
      </c>
      <c r="DD68" s="8">
        <v>64</v>
      </c>
      <c r="DE68" s="8">
        <v>1992</v>
      </c>
      <c r="DF68" s="19">
        <v>77.5</v>
      </c>
      <c r="DH68" s="8">
        <v>1979</v>
      </c>
      <c r="DI68" s="19">
        <v>58</v>
      </c>
      <c r="DJ68" s="19"/>
      <c r="DK68" s="37">
        <v>1958</v>
      </c>
      <c r="DL68" s="19">
        <v>63.246000000000002</v>
      </c>
      <c r="DN68" s="8">
        <v>2011</v>
      </c>
      <c r="DO68" s="19">
        <v>135.80000000000001</v>
      </c>
      <c r="DQ68" s="8">
        <v>2010</v>
      </c>
      <c r="DR68" s="19">
        <v>182.6</v>
      </c>
      <c r="DT68" s="8">
        <v>1957</v>
      </c>
      <c r="DU68" s="19">
        <v>1069.848</v>
      </c>
    </row>
    <row r="69" spans="2:125">
      <c r="B69" s="5"/>
      <c r="C69" s="19"/>
      <c r="E69" s="5"/>
      <c r="G69"/>
      <c r="H69" s="17"/>
      <c r="I69" s="34"/>
      <c r="J69" s="34"/>
      <c r="K69"/>
      <c r="L69"/>
      <c r="M69" s="34"/>
      <c r="N69"/>
      <c r="Q69" s="5"/>
      <c r="R69" s="19"/>
      <c r="T69" s="5"/>
      <c r="W69" s="1"/>
      <c r="Z69" s="5"/>
      <c r="AC69" s="5"/>
      <c r="CO69" s="5"/>
      <c r="CP69" s="37"/>
      <c r="CS69" s="8">
        <v>1977</v>
      </c>
      <c r="CT69" s="19">
        <v>393</v>
      </c>
      <c r="CV69" s="8">
        <v>1985</v>
      </c>
      <c r="CW69" s="19">
        <v>712</v>
      </c>
      <c r="CY69" s="8">
        <v>1977</v>
      </c>
      <c r="CZ69" s="19">
        <v>734</v>
      </c>
      <c r="DB69" s="8">
        <v>2009</v>
      </c>
      <c r="DC69" s="19">
        <v>454</v>
      </c>
      <c r="DD69" s="8">
        <v>65</v>
      </c>
      <c r="DE69" s="8">
        <v>1935</v>
      </c>
      <c r="DF69" s="19">
        <v>81.025999999999996</v>
      </c>
      <c r="DH69" s="8">
        <v>1956</v>
      </c>
      <c r="DI69" s="19">
        <v>59.436</v>
      </c>
      <c r="DJ69" s="19"/>
      <c r="DK69" s="37">
        <v>2004</v>
      </c>
      <c r="DL69" s="19">
        <v>68.8</v>
      </c>
      <c r="DN69" s="8">
        <v>1990</v>
      </c>
      <c r="DO69" s="19">
        <v>138.19999999999999</v>
      </c>
      <c r="DQ69" s="8">
        <v>1956</v>
      </c>
      <c r="DR69" s="19">
        <v>185.67400000000001</v>
      </c>
      <c r="DT69" s="8">
        <v>1996</v>
      </c>
      <c r="DU69" s="19">
        <v>1074.4000000000001</v>
      </c>
    </row>
    <row r="70" spans="2:125" ht="13.5">
      <c r="B70" s="5"/>
      <c r="C70" s="19"/>
      <c r="E70" s="5"/>
      <c r="G70"/>
      <c r="H70" s="17"/>
      <c r="I70" s="34"/>
      <c r="J70" s="34"/>
      <c r="K70"/>
      <c r="L70"/>
      <c r="M70" s="34"/>
      <c r="N70"/>
      <c r="Q70" s="5"/>
      <c r="R70" s="19"/>
      <c r="T70" s="5"/>
      <c r="W70" s="5"/>
      <c r="Z70" s="1"/>
      <c r="AC70" s="5"/>
      <c r="CO70" s="1"/>
      <c r="CP70" s="47"/>
      <c r="CQ70" s="5"/>
      <c r="CS70" s="8">
        <v>1976</v>
      </c>
      <c r="CT70" s="19">
        <v>398</v>
      </c>
      <c r="CV70" s="8">
        <v>1971</v>
      </c>
      <c r="CW70" s="19">
        <v>729</v>
      </c>
      <c r="CY70" s="8">
        <v>1942</v>
      </c>
      <c r="CZ70" s="19">
        <v>741.68</v>
      </c>
      <c r="DB70" s="8">
        <v>2014</v>
      </c>
      <c r="DC70" s="19">
        <v>462.40000000000003</v>
      </c>
      <c r="DD70" s="8">
        <v>66</v>
      </c>
      <c r="DE70" s="8">
        <v>1987</v>
      </c>
      <c r="DF70" s="19">
        <v>81.5</v>
      </c>
      <c r="DH70" s="8">
        <v>1971</v>
      </c>
      <c r="DI70" s="19">
        <v>60</v>
      </c>
      <c r="DJ70" s="19"/>
      <c r="DK70" s="37">
        <v>1957</v>
      </c>
      <c r="DL70" s="19">
        <v>69.596000000000004</v>
      </c>
      <c r="DN70" s="8">
        <v>2004</v>
      </c>
      <c r="DO70" s="19">
        <v>139.6</v>
      </c>
      <c r="DQ70" s="8">
        <v>2006</v>
      </c>
      <c r="DR70" s="19">
        <v>187.4</v>
      </c>
      <c r="DT70" s="8">
        <v>1971</v>
      </c>
      <c r="DU70" s="19">
        <v>1085.3620000000001</v>
      </c>
    </row>
    <row r="71" spans="2:125">
      <c r="B71" s="5"/>
      <c r="C71" s="19"/>
      <c r="E71" s="5"/>
      <c r="G71"/>
      <c r="H71" s="17"/>
      <c r="I71" s="34"/>
      <c r="J71" s="34"/>
      <c r="K71"/>
      <c r="L71"/>
      <c r="M71" s="34"/>
      <c r="N71"/>
      <c r="Q71" s="5"/>
      <c r="R71" s="19"/>
      <c r="T71" s="1"/>
      <c r="W71" s="5"/>
      <c r="Z71" s="5"/>
      <c r="AC71" s="5"/>
      <c r="CO71" s="5"/>
      <c r="CP71" s="37"/>
      <c r="CQ71" s="5"/>
      <c r="CS71" s="8">
        <v>1978</v>
      </c>
      <c r="CT71" s="19">
        <v>398</v>
      </c>
      <c r="CV71" s="8">
        <v>1977</v>
      </c>
      <c r="CW71" s="19">
        <v>729</v>
      </c>
      <c r="CY71" s="8">
        <v>2000</v>
      </c>
      <c r="CZ71" s="19">
        <v>747.1</v>
      </c>
      <c r="DB71" s="8">
        <v>1996</v>
      </c>
      <c r="DC71" s="19">
        <v>462.59999999999997</v>
      </c>
      <c r="DD71" s="8">
        <v>67</v>
      </c>
      <c r="DE71" s="8">
        <v>1983</v>
      </c>
      <c r="DF71" s="19">
        <v>82</v>
      </c>
      <c r="DH71" s="8">
        <v>1987</v>
      </c>
      <c r="DI71" s="19">
        <v>61.5</v>
      </c>
      <c r="DJ71" s="19"/>
      <c r="DK71" s="37">
        <v>1992</v>
      </c>
      <c r="DL71" s="19">
        <v>70.900000000000006</v>
      </c>
      <c r="DN71" s="8">
        <v>1934</v>
      </c>
      <c r="DO71" s="19">
        <v>139.95400000000001</v>
      </c>
      <c r="DQ71" s="8">
        <v>1983</v>
      </c>
      <c r="DR71" s="19">
        <v>191</v>
      </c>
      <c r="DT71" s="8">
        <v>1986</v>
      </c>
      <c r="DU71" s="19">
        <v>1090.8999999999999</v>
      </c>
    </row>
    <row r="72" spans="2:125">
      <c r="B72" s="5"/>
      <c r="C72" s="19"/>
      <c r="E72" s="5"/>
      <c r="G72"/>
      <c r="H72" s="17"/>
      <c r="I72" s="34"/>
      <c r="J72" s="34"/>
      <c r="K72"/>
      <c r="L72"/>
      <c r="M72" s="34"/>
      <c r="N72"/>
      <c r="Q72" s="5"/>
      <c r="R72" s="19"/>
      <c r="T72" s="5"/>
      <c r="W72" s="5"/>
      <c r="Z72" s="5"/>
      <c r="AC72" s="5"/>
      <c r="CO72" s="5"/>
      <c r="CP72" s="37"/>
      <c r="CQ72" s="5"/>
      <c r="CS72" s="8">
        <v>1996</v>
      </c>
      <c r="CT72" s="19">
        <v>398.2</v>
      </c>
      <c r="CV72" s="8">
        <v>1954</v>
      </c>
      <c r="CW72" s="19">
        <v>747.0139999999999</v>
      </c>
      <c r="CY72" s="8">
        <v>2011</v>
      </c>
      <c r="CZ72" s="19">
        <v>748.2</v>
      </c>
      <c r="DB72" s="8">
        <v>2005</v>
      </c>
      <c r="DC72" s="19">
        <v>466.8</v>
      </c>
      <c r="DD72" s="8">
        <v>68</v>
      </c>
      <c r="DE72" s="8">
        <v>2004</v>
      </c>
      <c r="DF72" s="19">
        <v>83</v>
      </c>
      <c r="DH72" s="8">
        <v>1964</v>
      </c>
      <c r="DI72" s="19">
        <v>63.246000000000002</v>
      </c>
      <c r="DJ72" s="19"/>
      <c r="DK72" s="37">
        <v>2001</v>
      </c>
      <c r="DL72" s="19">
        <v>71.599999999999994</v>
      </c>
      <c r="DN72" s="8">
        <v>1957</v>
      </c>
      <c r="DO72" s="19">
        <v>139.95400000000001</v>
      </c>
      <c r="DQ72" s="8">
        <v>1976</v>
      </c>
      <c r="DR72" s="19">
        <v>192</v>
      </c>
      <c r="DT72" s="8">
        <v>2008</v>
      </c>
      <c r="DU72" s="19">
        <v>1096.5999999999999</v>
      </c>
    </row>
    <row r="73" spans="2:125">
      <c r="B73" s="5"/>
      <c r="C73" s="19"/>
      <c r="E73" s="5"/>
      <c r="G73"/>
      <c r="H73" s="17"/>
      <c r="I73" s="34"/>
      <c r="J73" s="34"/>
      <c r="K73"/>
      <c r="L73"/>
      <c r="M73" s="34"/>
      <c r="N73"/>
      <c r="Q73" s="5"/>
      <c r="R73" s="19"/>
      <c r="T73" s="5"/>
      <c r="W73" s="5"/>
      <c r="Z73" s="5"/>
      <c r="AC73" s="5"/>
      <c r="CO73" s="5"/>
      <c r="CP73" s="40"/>
      <c r="CQ73" s="1"/>
      <c r="CS73" s="8">
        <v>1990</v>
      </c>
      <c r="CT73" s="19">
        <v>406.09999999999997</v>
      </c>
      <c r="CV73" s="8">
        <v>1941</v>
      </c>
      <c r="CW73" s="19">
        <v>750.82400000000007</v>
      </c>
      <c r="CY73" s="8">
        <v>1979</v>
      </c>
      <c r="CZ73" s="19">
        <v>750</v>
      </c>
      <c r="DB73" s="8">
        <v>1958</v>
      </c>
      <c r="DC73" s="19">
        <v>467.61400000000003</v>
      </c>
      <c r="DD73" s="8">
        <v>69</v>
      </c>
      <c r="DE73" s="8">
        <v>2006</v>
      </c>
      <c r="DF73" s="19">
        <v>83.4</v>
      </c>
      <c r="DH73" s="8">
        <v>1996</v>
      </c>
      <c r="DI73" s="19">
        <v>63.3</v>
      </c>
      <c r="DJ73" s="19"/>
      <c r="DK73" s="37">
        <v>2002</v>
      </c>
      <c r="DL73" s="19">
        <v>75.8</v>
      </c>
      <c r="DN73" s="8">
        <v>1941</v>
      </c>
      <c r="DO73" s="19">
        <v>141.22399999999999</v>
      </c>
      <c r="DQ73" s="8">
        <v>1953</v>
      </c>
      <c r="DR73" s="19">
        <v>192.53200000000001</v>
      </c>
      <c r="DT73" s="8">
        <v>2011</v>
      </c>
      <c r="DU73" s="19">
        <v>1114.8</v>
      </c>
    </row>
    <row r="74" spans="2:125">
      <c r="B74" s="5"/>
      <c r="C74" s="19"/>
      <c r="E74" s="1"/>
      <c r="G74"/>
      <c r="H74" s="17"/>
      <c r="I74" s="34"/>
      <c r="J74" s="34"/>
      <c r="K74"/>
      <c r="L74"/>
      <c r="M74" s="34"/>
      <c r="N74"/>
      <c r="Q74" s="5"/>
      <c r="R74" s="19"/>
      <c r="T74" s="5"/>
      <c r="W74" s="5"/>
      <c r="Z74" s="5"/>
      <c r="AC74" s="5"/>
      <c r="CO74" s="5"/>
      <c r="CP74" s="37"/>
      <c r="CQ74" s="5"/>
      <c r="CS74" s="8">
        <v>1995</v>
      </c>
      <c r="CT74" s="19">
        <v>408.09999999999997</v>
      </c>
      <c r="CV74" s="8">
        <v>1948</v>
      </c>
      <c r="CW74" s="19">
        <v>753.11</v>
      </c>
      <c r="CY74" s="8">
        <v>1954</v>
      </c>
      <c r="CZ74" s="19">
        <v>752.85599999999999</v>
      </c>
      <c r="DB74" s="8">
        <v>1962</v>
      </c>
      <c r="DC74" s="19">
        <v>468.12199999999996</v>
      </c>
      <c r="DD74" s="8">
        <v>70</v>
      </c>
      <c r="DE74" s="8">
        <v>2011</v>
      </c>
      <c r="DF74" s="19">
        <v>85.4</v>
      </c>
      <c r="DH74" s="8">
        <v>1988</v>
      </c>
      <c r="DI74" s="19">
        <v>66.7</v>
      </c>
      <c r="DJ74" s="19"/>
      <c r="DK74" s="37">
        <v>2008</v>
      </c>
      <c r="DL74" s="19">
        <v>76</v>
      </c>
      <c r="DN74" s="8">
        <v>1987</v>
      </c>
      <c r="DO74" s="19">
        <v>143</v>
      </c>
      <c r="DQ74" s="8">
        <v>1981</v>
      </c>
      <c r="DR74" s="19">
        <v>197</v>
      </c>
      <c r="DT74" s="8">
        <v>1968</v>
      </c>
      <c r="DU74" s="19">
        <v>1118.3619999999999</v>
      </c>
    </row>
    <row r="75" spans="2:125">
      <c r="B75" s="1"/>
      <c r="C75" s="19"/>
      <c r="E75" s="5"/>
      <c r="G75"/>
      <c r="H75" s="17"/>
      <c r="I75" s="34"/>
      <c r="J75" s="34"/>
      <c r="K75"/>
      <c r="L75"/>
      <c r="M75" s="34"/>
      <c r="N75"/>
      <c r="Q75" s="5"/>
      <c r="R75" s="19"/>
      <c r="T75" s="5"/>
      <c r="W75" s="5"/>
      <c r="Z75" s="5"/>
      <c r="AC75" s="5"/>
      <c r="CO75" s="5"/>
      <c r="CP75" s="37"/>
      <c r="CS75" s="8">
        <v>1999</v>
      </c>
      <c r="CT75" s="19">
        <v>408.09999999999997</v>
      </c>
      <c r="CV75" s="8">
        <v>1980</v>
      </c>
      <c r="CW75" s="19">
        <v>756</v>
      </c>
      <c r="CY75" s="8">
        <v>2002</v>
      </c>
      <c r="CZ75" s="19">
        <v>753.39999999999986</v>
      </c>
      <c r="DB75" s="8">
        <v>1942</v>
      </c>
      <c r="DC75" s="19">
        <v>468.63000000000005</v>
      </c>
      <c r="DD75" s="8">
        <v>71</v>
      </c>
      <c r="DE75" s="8">
        <v>1989</v>
      </c>
      <c r="DF75" s="19">
        <v>85.7</v>
      </c>
      <c r="DH75" s="8">
        <v>1962</v>
      </c>
      <c r="DI75" s="19">
        <v>67.31</v>
      </c>
      <c r="DJ75" s="19"/>
      <c r="DK75" s="37">
        <v>1983</v>
      </c>
      <c r="DL75" s="19">
        <v>77</v>
      </c>
      <c r="DN75" s="8">
        <v>1953</v>
      </c>
      <c r="DO75" s="19">
        <v>147.066</v>
      </c>
      <c r="DQ75" s="8">
        <v>1941</v>
      </c>
      <c r="DR75" s="19">
        <v>197.358</v>
      </c>
      <c r="DT75" s="8">
        <v>1962</v>
      </c>
      <c r="DU75" s="19">
        <v>1122.4259999999999</v>
      </c>
    </row>
    <row r="76" spans="2:125">
      <c r="B76" s="5"/>
      <c r="C76" s="19"/>
      <c r="E76" s="5"/>
      <c r="G76"/>
      <c r="H76" s="17"/>
      <c r="I76" s="34"/>
      <c r="J76" s="34"/>
      <c r="K76"/>
      <c r="L76"/>
      <c r="M76" s="34"/>
      <c r="N76"/>
      <c r="Q76" s="5"/>
      <c r="R76" s="19"/>
      <c r="T76" s="5"/>
      <c r="W76" s="5"/>
      <c r="Z76" s="5"/>
      <c r="AC76" s="5"/>
      <c r="CO76" s="1"/>
      <c r="CP76" s="37"/>
      <c r="CQ76" s="5"/>
      <c r="CS76" s="8">
        <v>1941</v>
      </c>
      <c r="CT76" s="19">
        <v>411.988</v>
      </c>
      <c r="CV76" s="8">
        <v>2004</v>
      </c>
      <c r="CW76" s="19">
        <v>756.4</v>
      </c>
      <c r="CY76" s="8">
        <v>1956</v>
      </c>
      <c r="CZ76" s="19">
        <v>757.42800000000011</v>
      </c>
      <c r="DB76" s="8">
        <v>1984</v>
      </c>
      <c r="DC76" s="19">
        <v>478</v>
      </c>
      <c r="DD76" s="8">
        <v>72</v>
      </c>
      <c r="DE76" s="8">
        <v>1946</v>
      </c>
      <c r="DF76" s="19">
        <v>90.424000000000007</v>
      </c>
      <c r="DH76" s="8">
        <v>1949</v>
      </c>
      <c r="DI76" s="19">
        <v>67.563999999999993</v>
      </c>
      <c r="DJ76" s="19"/>
      <c r="DK76" s="37">
        <v>1939</v>
      </c>
      <c r="DL76" s="19">
        <v>82.55</v>
      </c>
      <c r="DN76" s="8">
        <v>2009</v>
      </c>
      <c r="DO76" s="19">
        <v>147.60000000000002</v>
      </c>
      <c r="DQ76" s="8">
        <v>2008</v>
      </c>
      <c r="DR76" s="19">
        <v>203.8</v>
      </c>
      <c r="DT76" s="8">
        <v>1977</v>
      </c>
      <c r="DU76" s="19">
        <v>1127</v>
      </c>
    </row>
    <row r="77" spans="2:125">
      <c r="B77" s="5"/>
      <c r="C77" s="19"/>
      <c r="E77" s="5"/>
      <c r="G77"/>
      <c r="H77" s="17"/>
      <c r="I77" s="34"/>
      <c r="J77" s="34"/>
      <c r="K77"/>
      <c r="L77"/>
      <c r="M77" s="34"/>
      <c r="N77"/>
      <c r="Q77" s="5"/>
      <c r="R77" s="19"/>
      <c r="T77" s="5"/>
      <c r="W77" s="5"/>
      <c r="Z77" s="5"/>
      <c r="AC77" s="5"/>
      <c r="CO77" s="5"/>
      <c r="CP77" s="37"/>
      <c r="CQ77" s="5"/>
      <c r="CS77" s="8">
        <v>1971</v>
      </c>
      <c r="CT77" s="19">
        <v>413</v>
      </c>
      <c r="CV77" s="8">
        <v>1986</v>
      </c>
      <c r="CW77" s="19">
        <v>756.9</v>
      </c>
      <c r="CY77" s="8">
        <v>2010</v>
      </c>
      <c r="CZ77" s="19">
        <v>759.59999999999991</v>
      </c>
      <c r="DB77" s="8">
        <v>1941</v>
      </c>
      <c r="DC77" s="19">
        <v>478.53600000000006</v>
      </c>
      <c r="DD77" s="8">
        <v>73</v>
      </c>
      <c r="DE77" s="8">
        <v>2007</v>
      </c>
      <c r="DF77" s="19">
        <v>90.8</v>
      </c>
      <c r="DH77" s="8">
        <v>1981</v>
      </c>
      <c r="DI77" s="19">
        <v>68</v>
      </c>
      <c r="DJ77" s="19"/>
      <c r="DK77" s="37">
        <v>1993</v>
      </c>
      <c r="DL77" s="19">
        <v>84.8</v>
      </c>
      <c r="DN77" s="8">
        <v>1975</v>
      </c>
      <c r="DO77" s="19">
        <v>152</v>
      </c>
      <c r="DQ77" s="8">
        <v>2004</v>
      </c>
      <c r="DR77" s="19">
        <v>208.39999999999998</v>
      </c>
      <c r="DT77" s="8">
        <v>1951</v>
      </c>
      <c r="DU77" s="19">
        <v>1130.3</v>
      </c>
    </row>
    <row r="78" spans="2:125">
      <c r="B78" s="5"/>
      <c r="C78" s="19"/>
      <c r="E78" s="5"/>
      <c r="G78"/>
      <c r="H78" s="17"/>
      <c r="I78" s="34"/>
      <c r="J78" s="34"/>
      <c r="K78"/>
      <c r="L78"/>
      <c r="M78" s="34"/>
      <c r="N78"/>
      <c r="Q78" s="5"/>
      <c r="R78" s="19"/>
      <c r="T78" s="5"/>
      <c r="W78" s="5"/>
      <c r="Z78" s="5"/>
      <c r="AC78" s="5"/>
      <c r="CO78" s="5"/>
      <c r="CP78" s="37"/>
      <c r="CQ78" s="5"/>
      <c r="CS78" s="8">
        <v>1967</v>
      </c>
      <c r="CT78" s="19">
        <v>415.03599999999994</v>
      </c>
      <c r="CV78" s="8">
        <v>1975</v>
      </c>
      <c r="CW78" s="19">
        <v>758</v>
      </c>
      <c r="CY78" s="8">
        <v>1986</v>
      </c>
      <c r="CZ78" s="19">
        <v>760</v>
      </c>
      <c r="DB78" s="8">
        <v>2000</v>
      </c>
      <c r="DC78" s="19">
        <v>486.49999999999994</v>
      </c>
      <c r="DD78" s="8">
        <v>74</v>
      </c>
      <c r="DE78" s="8">
        <v>1953</v>
      </c>
      <c r="DF78" s="19">
        <v>93.98</v>
      </c>
      <c r="DH78" s="8">
        <v>1948</v>
      </c>
      <c r="DI78" s="19">
        <v>68.325999999999993</v>
      </c>
      <c r="DJ78" s="19"/>
      <c r="DK78" s="37">
        <v>1977</v>
      </c>
      <c r="DL78" s="19">
        <v>85</v>
      </c>
      <c r="DN78" s="8">
        <v>1944</v>
      </c>
      <c r="DO78" s="19">
        <v>152.654</v>
      </c>
      <c r="DQ78" s="8">
        <v>1977</v>
      </c>
      <c r="DR78" s="19">
        <v>209</v>
      </c>
      <c r="DT78" s="8">
        <v>1999</v>
      </c>
      <c r="DU78" s="19">
        <v>1136.8</v>
      </c>
    </row>
    <row r="79" spans="2:125">
      <c r="B79" s="5"/>
      <c r="C79" s="19"/>
      <c r="E79" s="5"/>
      <c r="G79"/>
      <c r="H79" s="17"/>
      <c r="I79" s="34"/>
      <c r="J79" s="34"/>
      <c r="K79"/>
      <c r="L79"/>
      <c r="M79" s="34"/>
      <c r="N79"/>
      <c r="Q79" s="5"/>
      <c r="R79" s="19"/>
      <c r="T79" s="5"/>
      <c r="W79" s="5"/>
      <c r="Z79" s="5"/>
      <c r="AC79" s="5"/>
      <c r="CO79" s="1"/>
      <c r="CP79" s="37"/>
      <c r="CQ79" s="5"/>
      <c r="CS79" s="8">
        <v>2010</v>
      </c>
      <c r="CT79" s="19">
        <v>416.4</v>
      </c>
      <c r="CV79" s="8">
        <v>1993</v>
      </c>
      <c r="CW79" s="19">
        <v>758.49999999999989</v>
      </c>
      <c r="CY79" s="8">
        <v>1966</v>
      </c>
      <c r="CZ79" s="19">
        <v>767.84199999999998</v>
      </c>
      <c r="DB79" s="8">
        <v>1993</v>
      </c>
      <c r="DC79" s="19">
        <v>489.59999999999997</v>
      </c>
      <c r="DD79" s="8">
        <v>75</v>
      </c>
      <c r="DE79" s="8">
        <v>1981</v>
      </c>
      <c r="DF79" s="19">
        <v>96</v>
      </c>
      <c r="DH79" s="8">
        <v>1993</v>
      </c>
      <c r="DI79" s="19">
        <v>69.5</v>
      </c>
      <c r="DJ79" s="19"/>
      <c r="DK79" s="37">
        <v>1987</v>
      </c>
      <c r="DL79" s="19">
        <v>86.6</v>
      </c>
      <c r="DN79" s="8">
        <v>1967</v>
      </c>
      <c r="DO79" s="19">
        <v>152.654</v>
      </c>
      <c r="DQ79" s="8">
        <v>1957</v>
      </c>
      <c r="DR79" s="19">
        <v>209.55</v>
      </c>
      <c r="DT79" s="8">
        <v>1954</v>
      </c>
      <c r="DU79" s="19">
        <v>1138.9359999999999</v>
      </c>
    </row>
    <row r="80" spans="2:125">
      <c r="B80" s="5"/>
      <c r="C80" s="19"/>
      <c r="E80" s="5"/>
      <c r="G80"/>
      <c r="H80" s="17"/>
      <c r="I80" s="34"/>
      <c r="J80" s="34"/>
      <c r="K80"/>
      <c r="L80"/>
      <c r="M80" s="34"/>
      <c r="N80"/>
      <c r="Q80" s="5"/>
      <c r="R80" s="19"/>
      <c r="T80" s="5"/>
      <c r="W80" s="5"/>
      <c r="Z80" s="5"/>
      <c r="AC80" s="5"/>
      <c r="CO80" s="5"/>
      <c r="CP80" s="37"/>
      <c r="CQ80" s="5"/>
      <c r="CS80" s="8">
        <v>1974</v>
      </c>
      <c r="CT80" s="19">
        <v>420</v>
      </c>
      <c r="CV80" s="8">
        <v>1998</v>
      </c>
      <c r="CW80" s="19">
        <v>758.80000000000007</v>
      </c>
      <c r="CY80" s="8">
        <v>1962</v>
      </c>
      <c r="CZ80" s="19">
        <v>778.00200000000007</v>
      </c>
      <c r="DB80" s="8">
        <v>1985</v>
      </c>
      <c r="DC80" s="19">
        <v>491</v>
      </c>
      <c r="DD80" s="8">
        <v>76</v>
      </c>
      <c r="DE80" s="8">
        <v>1934</v>
      </c>
      <c r="DF80" s="19">
        <v>98.043999999999997</v>
      </c>
      <c r="DH80" s="8">
        <v>1957</v>
      </c>
      <c r="DI80" s="19">
        <v>70.358000000000004</v>
      </c>
      <c r="DJ80" s="19"/>
      <c r="DK80" s="37">
        <v>1954</v>
      </c>
      <c r="DL80" s="19">
        <v>92.963999999999999</v>
      </c>
      <c r="DN80" s="8">
        <v>2006</v>
      </c>
      <c r="DO80" s="19">
        <v>159.4</v>
      </c>
      <c r="DQ80" s="8">
        <v>1962</v>
      </c>
      <c r="DR80" s="19">
        <v>213.86799999999999</v>
      </c>
      <c r="DT80" s="8">
        <v>1945</v>
      </c>
      <c r="DU80" s="19">
        <v>1169.1620000000003</v>
      </c>
    </row>
    <row r="81" spans="2:125">
      <c r="B81" s="5"/>
      <c r="C81" s="19"/>
      <c r="E81" s="5"/>
      <c r="G81"/>
      <c r="H81" s="17"/>
      <c r="I81" s="34"/>
      <c r="J81" s="34"/>
      <c r="K81"/>
      <c r="L81"/>
      <c r="M81" s="34"/>
      <c r="N81"/>
      <c r="Q81" s="5"/>
      <c r="R81" s="19"/>
      <c r="T81" s="5"/>
      <c r="W81" s="5"/>
      <c r="Z81" s="5"/>
      <c r="AC81" s="5"/>
      <c r="CO81" s="5"/>
      <c r="CP81" s="37"/>
      <c r="CQ81" s="5"/>
      <c r="CS81" s="8">
        <v>2004</v>
      </c>
      <c r="CT81" s="19">
        <v>428.40000000000003</v>
      </c>
      <c r="CV81" s="8">
        <v>1952</v>
      </c>
      <c r="CW81" s="19">
        <v>760.73</v>
      </c>
      <c r="CY81" s="8">
        <v>1955</v>
      </c>
      <c r="CZ81" s="19">
        <v>781.30400000000009</v>
      </c>
      <c r="DB81" s="8">
        <v>1952</v>
      </c>
      <c r="DC81" s="19">
        <v>497.07799999999992</v>
      </c>
      <c r="DD81" s="8">
        <v>77</v>
      </c>
      <c r="DE81" s="8">
        <v>1944</v>
      </c>
      <c r="DF81" s="19">
        <v>102.616</v>
      </c>
      <c r="DH81" s="8">
        <v>2006</v>
      </c>
      <c r="DI81" s="19">
        <v>76</v>
      </c>
      <c r="DJ81" s="19"/>
      <c r="DK81" s="37">
        <v>1950</v>
      </c>
      <c r="DL81" s="19">
        <v>100.584</v>
      </c>
      <c r="DN81" s="8">
        <v>1994</v>
      </c>
      <c r="DO81" s="19">
        <v>163.30000000000001</v>
      </c>
      <c r="DQ81" s="8">
        <v>1998</v>
      </c>
      <c r="DR81" s="19">
        <v>228.2</v>
      </c>
      <c r="DT81" s="8">
        <v>2009</v>
      </c>
      <c r="DU81" s="19">
        <v>1173.6000000000001</v>
      </c>
    </row>
    <row r="82" spans="2:125">
      <c r="B82" s="5"/>
      <c r="C82" s="19"/>
      <c r="E82" s="1"/>
      <c r="G82"/>
      <c r="H82" s="17"/>
      <c r="I82" s="34"/>
      <c r="J82" s="34"/>
      <c r="K82"/>
      <c r="L82"/>
      <c r="M82" s="34"/>
      <c r="N82"/>
      <c r="Q82" s="5"/>
      <c r="R82" s="19"/>
      <c r="T82" s="5"/>
      <c r="W82" s="5"/>
      <c r="Z82" s="5"/>
      <c r="AC82" s="5"/>
      <c r="CO82" s="5"/>
      <c r="CP82" s="37"/>
      <c r="CQ82" s="5"/>
      <c r="CS82" s="8">
        <v>1983</v>
      </c>
      <c r="CT82" s="19">
        <v>430</v>
      </c>
      <c r="CV82" s="8">
        <v>1957</v>
      </c>
      <c r="CW82" s="19">
        <v>762.25399999999991</v>
      </c>
      <c r="CY82" s="8">
        <v>1968</v>
      </c>
      <c r="CZ82" s="19">
        <v>793.75</v>
      </c>
      <c r="DB82" s="8">
        <v>1986</v>
      </c>
      <c r="DC82" s="19">
        <v>510.3</v>
      </c>
      <c r="DD82" s="8">
        <v>78</v>
      </c>
      <c r="DE82" s="8">
        <v>1941</v>
      </c>
      <c r="DF82" s="19">
        <v>110.236</v>
      </c>
      <c r="DH82" s="8">
        <v>1965</v>
      </c>
      <c r="DI82" s="19">
        <v>82.55</v>
      </c>
      <c r="DJ82" s="19"/>
      <c r="DK82" s="37">
        <v>1952</v>
      </c>
      <c r="DL82" s="19">
        <v>100.83799999999999</v>
      </c>
      <c r="DN82" s="8">
        <v>1981</v>
      </c>
      <c r="DO82" s="19">
        <v>164</v>
      </c>
      <c r="DQ82" s="8">
        <v>1987</v>
      </c>
      <c r="DR82" s="19">
        <v>229.6</v>
      </c>
      <c r="DT82" s="8">
        <v>2010</v>
      </c>
      <c r="DU82" s="19">
        <v>1176</v>
      </c>
    </row>
    <row r="83" spans="2:125">
      <c r="B83" s="5"/>
      <c r="C83" s="19"/>
      <c r="E83" s="5"/>
      <c r="G83"/>
      <c r="H83" s="17"/>
      <c r="I83" s="34"/>
      <c r="J83" s="34"/>
      <c r="K83"/>
      <c r="L83"/>
      <c r="M83" s="34"/>
      <c r="N83"/>
      <c r="Q83" s="5"/>
      <c r="R83" s="19"/>
      <c r="T83" s="5"/>
      <c r="W83" s="5"/>
      <c r="Z83" s="5"/>
      <c r="AC83" s="5"/>
      <c r="CO83" s="5"/>
      <c r="CP83" s="37"/>
      <c r="CS83" s="8">
        <v>1952</v>
      </c>
      <c r="CT83" s="19">
        <v>434.59399999999994</v>
      </c>
      <c r="CV83" s="8">
        <v>1994</v>
      </c>
      <c r="CW83" s="19">
        <v>769.5</v>
      </c>
      <c r="CY83" s="8">
        <v>1945</v>
      </c>
      <c r="CZ83" s="19">
        <v>799.59199999999998</v>
      </c>
      <c r="DB83" s="8">
        <v>2002</v>
      </c>
      <c r="DC83" s="19">
        <v>531.20000000000005</v>
      </c>
      <c r="DD83" s="8">
        <v>79</v>
      </c>
      <c r="DE83" s="8">
        <v>1974</v>
      </c>
      <c r="DF83" s="19">
        <v>114</v>
      </c>
      <c r="DH83" s="8">
        <v>1975</v>
      </c>
      <c r="DI83" s="19">
        <v>89</v>
      </c>
      <c r="DJ83" s="19"/>
      <c r="DK83" s="37">
        <v>1979</v>
      </c>
      <c r="DL83" s="19">
        <v>101</v>
      </c>
      <c r="DN83" s="8">
        <v>1979</v>
      </c>
      <c r="DO83" s="19">
        <v>179</v>
      </c>
      <c r="DQ83" s="8">
        <v>1971</v>
      </c>
      <c r="DR83" s="19">
        <v>230</v>
      </c>
      <c r="DT83" s="8">
        <v>1975</v>
      </c>
      <c r="DU83" s="19">
        <v>1178</v>
      </c>
    </row>
    <row r="84" spans="2:125">
      <c r="B84" s="5"/>
      <c r="C84" s="19"/>
      <c r="E84" s="5"/>
      <c r="G84"/>
      <c r="H84" s="17"/>
      <c r="I84" s="34"/>
      <c r="J84" s="34"/>
      <c r="K84"/>
      <c r="L84"/>
      <c r="M84" s="34"/>
      <c r="N84"/>
      <c r="Q84" s="5"/>
      <c r="R84" s="19"/>
      <c r="T84" s="5"/>
      <c r="W84" s="1"/>
      <c r="Z84" s="5"/>
      <c r="AC84" s="5"/>
      <c r="CO84" s="5"/>
      <c r="CP84" s="37"/>
      <c r="CQ84" s="5"/>
      <c r="CS84" s="8">
        <v>2001</v>
      </c>
      <c r="CT84" s="19">
        <v>444</v>
      </c>
      <c r="CV84" s="8">
        <v>1956</v>
      </c>
      <c r="CW84" s="19">
        <v>798.83</v>
      </c>
      <c r="CY84" s="8">
        <v>1952</v>
      </c>
      <c r="CZ84" s="19">
        <v>820.42</v>
      </c>
      <c r="DB84" s="8">
        <v>1936</v>
      </c>
      <c r="DC84" s="19">
        <v>532.63800000000003</v>
      </c>
      <c r="DD84" s="8">
        <v>80</v>
      </c>
      <c r="DE84" s="8">
        <v>1962</v>
      </c>
      <c r="DF84" s="19">
        <v>114.554</v>
      </c>
      <c r="DH84" s="8">
        <v>1967</v>
      </c>
      <c r="DI84" s="19">
        <v>108.20399999999999</v>
      </c>
      <c r="DJ84" s="19"/>
      <c r="DK84" s="37">
        <v>2011</v>
      </c>
      <c r="DL84" s="19">
        <v>103.8</v>
      </c>
      <c r="DN84" s="8">
        <v>1998</v>
      </c>
      <c r="DO84" s="19">
        <v>180.7</v>
      </c>
      <c r="DQ84" s="8">
        <v>1999</v>
      </c>
      <c r="DR84" s="19">
        <v>237.2</v>
      </c>
      <c r="DT84" s="8">
        <v>1993</v>
      </c>
      <c r="DU84" s="19">
        <v>1204.0999999999999</v>
      </c>
    </row>
    <row r="85" spans="2:125">
      <c r="B85" s="5"/>
      <c r="C85" s="19"/>
      <c r="E85" s="5"/>
      <c r="G85"/>
      <c r="H85" s="17"/>
      <c r="I85" s="34"/>
      <c r="J85" s="34"/>
      <c r="K85"/>
      <c r="L85"/>
      <c r="M85" s="34"/>
      <c r="N85"/>
      <c r="Q85" s="5"/>
      <c r="R85" s="19"/>
      <c r="T85" s="5"/>
      <c r="W85" s="5"/>
      <c r="Z85" s="5"/>
      <c r="AC85" s="5"/>
      <c r="CO85" s="5"/>
      <c r="CP85" s="40"/>
      <c r="CQ85" s="5"/>
      <c r="CS85" s="8">
        <v>1992</v>
      </c>
      <c r="CT85" s="19">
        <v>445.6</v>
      </c>
      <c r="CV85" s="8">
        <v>2008</v>
      </c>
      <c r="CW85" s="19">
        <v>802.39999999999986</v>
      </c>
      <c r="CY85" s="8">
        <v>2009</v>
      </c>
      <c r="CZ85" s="19">
        <v>823.00000000000011</v>
      </c>
      <c r="DB85" s="8">
        <v>1957</v>
      </c>
      <c r="DC85" s="19">
        <v>535.94000000000005</v>
      </c>
      <c r="DD85" s="8">
        <v>81</v>
      </c>
      <c r="DE85" s="8">
        <v>1951</v>
      </c>
      <c r="DF85" s="19">
        <v>114.80800000000001</v>
      </c>
      <c r="DH85" s="8">
        <v>1990</v>
      </c>
      <c r="DI85" s="19">
        <v>120</v>
      </c>
      <c r="DJ85" s="19"/>
      <c r="DK85" s="37">
        <v>1951</v>
      </c>
      <c r="DL85" s="19">
        <v>116.078</v>
      </c>
      <c r="DN85" s="8">
        <v>1962</v>
      </c>
      <c r="DO85" s="19">
        <v>181.864</v>
      </c>
      <c r="DQ85" s="8">
        <v>2011</v>
      </c>
      <c r="DR85" s="19">
        <v>239.60000000000002</v>
      </c>
      <c r="DT85" s="8">
        <v>1979</v>
      </c>
      <c r="DU85" s="19">
        <v>1213</v>
      </c>
    </row>
    <row r="86" spans="2:125">
      <c r="B86" s="5"/>
      <c r="C86" s="19"/>
      <c r="E86" s="5"/>
      <c r="G86"/>
      <c r="H86" s="17"/>
      <c r="I86" s="34"/>
      <c r="J86" s="34"/>
      <c r="K86"/>
      <c r="L86"/>
      <c r="M86" s="34"/>
      <c r="N86"/>
      <c r="Q86" s="5"/>
      <c r="R86" s="19"/>
      <c r="T86" s="5"/>
      <c r="W86" s="5"/>
      <c r="Z86" s="5"/>
      <c r="AC86" s="5"/>
      <c r="CO86" s="5"/>
      <c r="CP86" s="37"/>
      <c r="CQ86" s="5"/>
      <c r="CS86" s="8">
        <v>1944</v>
      </c>
      <c r="CT86" s="19">
        <v>462.78800000000001</v>
      </c>
      <c r="CV86" s="8">
        <v>1979</v>
      </c>
      <c r="CW86" s="19">
        <v>815</v>
      </c>
      <c r="CY86" s="8">
        <v>1975</v>
      </c>
      <c r="CZ86" s="19">
        <v>841</v>
      </c>
      <c r="DB86" s="8">
        <v>1975</v>
      </c>
      <c r="DC86" s="19">
        <v>550</v>
      </c>
      <c r="DD86" s="8">
        <v>82</v>
      </c>
      <c r="DE86" s="8">
        <v>2009</v>
      </c>
      <c r="DF86" s="19">
        <v>115.4</v>
      </c>
      <c r="DH86" s="8">
        <v>2001</v>
      </c>
      <c r="DI86" s="19">
        <v>123.4</v>
      </c>
      <c r="DJ86" s="19"/>
      <c r="DK86" s="37">
        <v>1976</v>
      </c>
      <c r="DL86" s="19">
        <v>117</v>
      </c>
      <c r="DN86" s="8">
        <v>1999</v>
      </c>
      <c r="DO86" s="19">
        <v>197</v>
      </c>
      <c r="DQ86" s="8">
        <v>1944</v>
      </c>
      <c r="DR86" s="19">
        <v>275.59000000000003</v>
      </c>
      <c r="DT86" s="8">
        <v>1980</v>
      </c>
      <c r="DU86" s="19">
        <v>1219</v>
      </c>
    </row>
    <row r="87" spans="2:125">
      <c r="B87" s="5"/>
      <c r="C87" s="19"/>
      <c r="E87" s="5"/>
      <c r="G87"/>
      <c r="H87" s="17"/>
      <c r="I87" s="34"/>
      <c r="J87" s="34"/>
      <c r="K87"/>
      <c r="L87"/>
      <c r="M87" s="34"/>
      <c r="N87"/>
      <c r="Q87" s="5"/>
      <c r="R87" s="19"/>
      <c r="T87" s="5"/>
      <c r="W87" s="5"/>
      <c r="Z87" s="5"/>
      <c r="AC87" s="5"/>
      <c r="CO87" s="1"/>
      <c r="CP87" s="37"/>
      <c r="CQ87" s="5"/>
      <c r="CS87" s="8">
        <v>1979</v>
      </c>
      <c r="CT87" s="19">
        <v>463</v>
      </c>
      <c r="CV87" s="8">
        <v>2010</v>
      </c>
      <c r="CW87" s="19">
        <v>825.40000000000009</v>
      </c>
      <c r="CY87" s="8">
        <v>1980</v>
      </c>
      <c r="CZ87" s="19">
        <v>927</v>
      </c>
      <c r="DB87" s="8">
        <v>1945</v>
      </c>
      <c r="DC87" s="19">
        <v>570.2299999999999</v>
      </c>
      <c r="DD87" s="8">
        <v>83</v>
      </c>
      <c r="DE87" s="8">
        <v>1979</v>
      </c>
      <c r="DF87" s="19">
        <v>121</v>
      </c>
      <c r="DH87" s="8">
        <v>1951</v>
      </c>
      <c r="DI87" s="19">
        <v>133.096</v>
      </c>
      <c r="DJ87" s="19"/>
      <c r="DK87" s="37">
        <v>1938</v>
      </c>
      <c r="DL87" s="19">
        <v>117.602</v>
      </c>
      <c r="DN87" s="8">
        <v>1952</v>
      </c>
      <c r="DO87" s="19">
        <v>199.898</v>
      </c>
      <c r="DQ87" s="8">
        <v>1979</v>
      </c>
      <c r="DR87" s="19">
        <v>280</v>
      </c>
      <c r="DT87" s="8">
        <v>1952</v>
      </c>
      <c r="DU87" s="19">
        <v>1255.0139999999999</v>
      </c>
    </row>
    <row r="88" spans="2:125">
      <c r="B88" s="5"/>
      <c r="C88" s="19"/>
      <c r="E88" s="5"/>
      <c r="G88"/>
      <c r="H88" s="17"/>
      <c r="I88" s="34"/>
      <c r="J88" s="34"/>
      <c r="K88"/>
      <c r="L88"/>
      <c r="M88" s="34"/>
      <c r="N88"/>
      <c r="Q88" s="5"/>
      <c r="R88" s="19"/>
      <c r="T88" s="5"/>
      <c r="W88" s="5"/>
      <c r="Z88" s="5"/>
      <c r="AC88" s="5"/>
      <c r="CO88" s="5"/>
      <c r="CP88" s="37"/>
      <c r="CQ88" s="1"/>
      <c r="CS88" s="8">
        <v>1994</v>
      </c>
      <c r="CT88" s="19">
        <v>488.5</v>
      </c>
      <c r="CV88" s="8">
        <v>1951</v>
      </c>
      <c r="CW88" s="19">
        <v>827.78600000000006</v>
      </c>
      <c r="CY88" s="8">
        <v>1993</v>
      </c>
      <c r="CZ88" s="19">
        <v>932.9</v>
      </c>
      <c r="DB88" s="8">
        <v>1953</v>
      </c>
      <c r="DC88" s="19">
        <v>630.17399999999998</v>
      </c>
      <c r="DD88" s="8">
        <v>84</v>
      </c>
      <c r="DE88" s="8">
        <v>1998</v>
      </c>
      <c r="DF88" s="19">
        <v>144.5</v>
      </c>
      <c r="DH88" s="8">
        <v>1994</v>
      </c>
      <c r="DI88" s="19">
        <v>138.4</v>
      </c>
      <c r="DJ88" s="19"/>
      <c r="DK88" s="37">
        <v>1944</v>
      </c>
      <c r="DL88" s="19">
        <v>122.93600000000001</v>
      </c>
      <c r="DN88" s="8">
        <v>1971</v>
      </c>
      <c r="DO88" s="19">
        <v>215</v>
      </c>
      <c r="DQ88" s="8">
        <v>1952</v>
      </c>
      <c r="DR88" s="19">
        <v>300.73599999999999</v>
      </c>
      <c r="DT88" s="8">
        <v>1953</v>
      </c>
      <c r="DU88" s="19">
        <v>1333.2459999999999</v>
      </c>
    </row>
    <row r="89" spans="2:125">
      <c r="B89" s="5"/>
      <c r="C89" s="19"/>
      <c r="E89" s="5"/>
      <c r="G89"/>
      <c r="H89" s="17"/>
      <c r="I89" s="34"/>
      <c r="J89" s="34"/>
      <c r="K89"/>
      <c r="L89"/>
      <c r="M89" s="34"/>
      <c r="N89"/>
      <c r="Q89" s="5"/>
      <c r="R89" s="19"/>
      <c r="T89" s="5"/>
      <c r="W89" s="5"/>
      <c r="Z89" s="5"/>
      <c r="AC89" s="5"/>
      <c r="CO89" s="5"/>
      <c r="CP89" s="40"/>
      <c r="CQ89" s="5"/>
      <c r="CS89" s="8">
        <v>1951</v>
      </c>
      <c r="CT89" s="19">
        <v>494.28399999999999</v>
      </c>
      <c r="CV89" s="8">
        <v>1953</v>
      </c>
      <c r="CW89" s="19">
        <v>898.65200000000016</v>
      </c>
      <c r="CY89" s="8">
        <v>1953</v>
      </c>
      <c r="CZ89" s="19">
        <v>941.32399999999996</v>
      </c>
      <c r="DB89" s="8">
        <v>1980</v>
      </c>
      <c r="DC89" s="19">
        <v>643</v>
      </c>
      <c r="DD89" s="8">
        <v>85</v>
      </c>
      <c r="DE89" s="8">
        <v>1971</v>
      </c>
      <c r="DF89" s="19">
        <v>155</v>
      </c>
      <c r="DH89" s="8">
        <v>1952</v>
      </c>
      <c r="DI89" s="19">
        <v>147.32</v>
      </c>
      <c r="DJ89" s="19"/>
      <c r="DK89" s="37">
        <v>1984</v>
      </c>
      <c r="DL89" s="19">
        <v>124</v>
      </c>
      <c r="DN89" s="8">
        <v>1951</v>
      </c>
      <c r="DO89" s="19">
        <v>247.904</v>
      </c>
      <c r="DQ89" s="8">
        <v>2001</v>
      </c>
      <c r="DR89" s="19">
        <v>356</v>
      </c>
      <c r="DT89" s="8">
        <v>1995</v>
      </c>
      <c r="DU89" s="19">
        <v>1491.9</v>
      </c>
    </row>
    <row r="90" spans="2:125">
      <c r="B90" s="5"/>
      <c r="C90" s="19"/>
      <c r="E90" s="5"/>
      <c r="G90"/>
      <c r="H90" s="17"/>
      <c r="I90" s="34"/>
      <c r="J90" s="34"/>
      <c r="K90"/>
      <c r="L90"/>
      <c r="M90" s="34"/>
      <c r="N90"/>
      <c r="Q90" s="1"/>
      <c r="R90" s="19"/>
      <c r="T90" s="5"/>
      <c r="W90" s="5"/>
      <c r="Z90" s="5"/>
      <c r="AC90" s="5"/>
      <c r="CO90" s="1"/>
      <c r="CP90" s="37"/>
      <c r="CQ90" s="5"/>
      <c r="CS90" s="8">
        <v>1998</v>
      </c>
      <c r="CT90" s="19">
        <v>499.5</v>
      </c>
      <c r="CV90" s="8">
        <v>1962</v>
      </c>
      <c r="CW90" s="19">
        <v>921.51199999999983</v>
      </c>
      <c r="CY90" s="8">
        <v>1995</v>
      </c>
      <c r="CZ90" s="19">
        <v>1083.8000000000002</v>
      </c>
      <c r="DB90" s="8">
        <v>1995</v>
      </c>
      <c r="DC90" s="19">
        <v>708.2</v>
      </c>
      <c r="DD90" s="8">
        <v>86</v>
      </c>
      <c r="DE90" s="8">
        <v>2001</v>
      </c>
      <c r="DF90" s="19">
        <v>161</v>
      </c>
      <c r="DH90" s="8">
        <v>1999</v>
      </c>
      <c r="DI90" s="19">
        <v>154.6</v>
      </c>
      <c r="DJ90" s="19"/>
      <c r="DK90" s="37">
        <v>2010</v>
      </c>
      <c r="DL90" s="19">
        <v>131.6</v>
      </c>
      <c r="DN90" s="8">
        <v>2001</v>
      </c>
      <c r="DO90" s="19">
        <v>284.39999999999998</v>
      </c>
      <c r="DQ90" s="8">
        <v>1951</v>
      </c>
      <c r="DR90" s="19">
        <v>363.98199999999997</v>
      </c>
    </row>
    <row r="91" spans="2:125">
      <c r="B91" s="5"/>
      <c r="C91" s="19"/>
      <c r="E91" s="5"/>
      <c r="G91"/>
      <c r="H91" s="17"/>
      <c r="I91" s="34"/>
      <c r="J91" s="34"/>
      <c r="K91"/>
      <c r="L91"/>
      <c r="M91" s="34"/>
      <c r="N91"/>
      <c r="Q91" s="5"/>
      <c r="R91" s="19"/>
      <c r="T91" s="5"/>
      <c r="W91" s="5"/>
      <c r="Z91" s="5"/>
      <c r="AC91" s="5"/>
      <c r="CO91" s="5"/>
      <c r="CP91" s="37"/>
      <c r="CS91" s="8">
        <v>2008</v>
      </c>
      <c r="CT91" s="19">
        <v>563.6</v>
      </c>
      <c r="CV91" s="8">
        <v>1995</v>
      </c>
      <c r="CW91" s="19">
        <v>1003.4</v>
      </c>
    </row>
    <row r="92" spans="2:125">
      <c r="B92" s="5"/>
      <c r="C92" s="19"/>
      <c r="E92" s="5"/>
      <c r="G92"/>
      <c r="H92" s="17"/>
      <c r="I92" s="34"/>
      <c r="J92" s="34"/>
      <c r="K92"/>
      <c r="L92"/>
      <c r="M92" s="34"/>
      <c r="N92"/>
      <c r="Q92" s="5"/>
      <c r="R92" s="19"/>
      <c r="T92" s="5"/>
      <c r="W92" s="5"/>
      <c r="Z92" s="5"/>
      <c r="AC92" s="5"/>
      <c r="CO92" s="5"/>
      <c r="CP92" s="37"/>
      <c r="CQ92" s="5"/>
    </row>
    <row r="93" spans="2:125">
      <c r="B93" s="5"/>
      <c r="C93" s="19"/>
      <c r="E93" s="5"/>
      <c r="G93"/>
      <c r="H93" s="17"/>
      <c r="I93" s="34"/>
      <c r="J93" s="34"/>
      <c r="K93"/>
      <c r="L93"/>
      <c r="M93" s="34"/>
      <c r="N93"/>
      <c r="Q93" s="5"/>
      <c r="R93" s="19"/>
      <c r="T93" s="5"/>
      <c r="W93" s="5"/>
      <c r="Z93" s="1"/>
      <c r="AC93" s="5"/>
      <c r="CO93" s="1"/>
      <c r="CP93" s="37"/>
      <c r="CQ93" s="5"/>
    </row>
    <row r="94" spans="2:125">
      <c r="B94" s="5"/>
      <c r="C94" s="19"/>
      <c r="E94" s="5"/>
      <c r="G94"/>
      <c r="H94" s="17"/>
      <c r="I94" s="34"/>
      <c r="J94" s="34"/>
      <c r="K94"/>
      <c r="L94"/>
      <c r="M94" s="34"/>
      <c r="N94"/>
      <c r="Q94" s="5"/>
      <c r="R94" s="19"/>
      <c r="T94" s="5"/>
      <c r="W94" s="5"/>
      <c r="Z94" s="5"/>
      <c r="AC94" s="5"/>
      <c r="CO94" s="5"/>
      <c r="CP94" s="37"/>
      <c r="CQ94" s="5"/>
    </row>
    <row r="95" spans="2:125">
      <c r="B95" s="5"/>
      <c r="C95" s="19"/>
      <c r="E95" s="5"/>
      <c r="G95"/>
      <c r="H95" s="17"/>
      <c r="I95" s="34"/>
      <c r="J95" s="34"/>
      <c r="K95"/>
      <c r="L95"/>
      <c r="M95" s="34"/>
      <c r="N95"/>
      <c r="Q95" s="5"/>
      <c r="R95" s="19"/>
      <c r="T95" s="5"/>
      <c r="W95" s="5"/>
      <c r="Z95" s="5"/>
      <c r="AC95" s="5"/>
      <c r="CO95" s="5"/>
      <c r="CP95" s="37"/>
      <c r="CQ95" s="5"/>
    </row>
    <row r="96" spans="2:125">
      <c r="B96" s="5"/>
      <c r="C96" s="19"/>
      <c r="E96" s="1"/>
      <c r="G96"/>
      <c r="H96" s="17"/>
      <c r="I96" s="34"/>
      <c r="J96" s="34"/>
      <c r="K96"/>
      <c r="L96"/>
      <c r="M96" s="34"/>
      <c r="N96"/>
      <c r="Q96" s="5"/>
      <c r="R96" s="19"/>
      <c r="T96" s="5"/>
      <c r="W96" s="5"/>
      <c r="Z96" s="5"/>
      <c r="AC96" s="5"/>
      <c r="CO96" s="5"/>
      <c r="CP96" s="37"/>
    </row>
    <row r="97" spans="2:96">
      <c r="B97" s="5"/>
      <c r="C97" s="19"/>
      <c r="E97" s="5"/>
      <c r="G97"/>
      <c r="H97" s="17"/>
      <c r="I97" s="34"/>
      <c r="J97" s="34"/>
      <c r="K97"/>
      <c r="L97"/>
      <c r="M97" s="34"/>
      <c r="N97"/>
      <c r="Q97" s="5"/>
      <c r="R97" s="19"/>
      <c r="T97" s="5"/>
      <c r="W97" s="1"/>
      <c r="Z97" s="5"/>
      <c r="AC97" s="5"/>
      <c r="CO97" s="1"/>
      <c r="CP97" s="37"/>
      <c r="CQ97" s="1"/>
    </row>
    <row r="98" spans="2:96">
      <c r="B98" s="5"/>
      <c r="C98" s="19"/>
      <c r="E98" s="5"/>
      <c r="G98"/>
      <c r="H98" s="17"/>
      <c r="I98" s="34"/>
      <c r="J98" s="34"/>
      <c r="K98"/>
      <c r="L98"/>
      <c r="M98" s="34"/>
      <c r="N98"/>
      <c r="Q98" s="5"/>
      <c r="R98" s="19"/>
      <c r="T98" s="5"/>
      <c r="W98" s="5"/>
      <c r="Z98" s="5"/>
      <c r="AC98" s="5"/>
      <c r="CO98" s="5"/>
      <c r="CP98" s="37"/>
      <c r="CQ98" s="5"/>
    </row>
    <row r="99" spans="2:96">
      <c r="B99" s="5"/>
      <c r="C99" s="19"/>
      <c r="E99" s="5"/>
      <c r="G99"/>
      <c r="H99" s="17"/>
      <c r="I99" s="34"/>
      <c r="J99" s="34"/>
      <c r="K99"/>
      <c r="L99"/>
      <c r="M99" s="34"/>
      <c r="N99"/>
      <c r="Q99" s="5"/>
      <c r="R99" s="19"/>
      <c r="T99" s="5"/>
      <c r="W99" s="5"/>
      <c r="Z99" s="5"/>
      <c r="AC99" s="5"/>
      <c r="CO99" s="5"/>
      <c r="CP99" s="37"/>
      <c r="CQ99" s="1"/>
    </row>
    <row r="100" spans="2:96">
      <c r="B100" s="5"/>
      <c r="C100" s="19"/>
      <c r="E100" s="5"/>
      <c r="G100"/>
      <c r="H100" s="17"/>
      <c r="I100" s="34"/>
      <c r="J100" s="34"/>
      <c r="K100"/>
      <c r="L100"/>
      <c r="M100" s="34"/>
      <c r="N100"/>
      <c r="Q100" s="5"/>
      <c r="R100" s="19"/>
      <c r="T100" s="5"/>
      <c r="W100" s="1"/>
      <c r="Z100" s="5"/>
      <c r="AC100" s="5"/>
      <c r="CO100" s="5"/>
      <c r="CP100" s="37"/>
      <c r="CQ100" s="5"/>
      <c r="CR100" s="19"/>
    </row>
    <row r="101" spans="2:96">
      <c r="B101" s="5"/>
      <c r="C101" s="19"/>
      <c r="E101" s="5"/>
      <c r="G101"/>
      <c r="H101" s="17"/>
      <c r="I101" s="34"/>
      <c r="J101" s="34"/>
      <c r="K101"/>
      <c r="L101"/>
      <c r="M101" s="34"/>
      <c r="N101"/>
      <c r="Q101" s="1"/>
      <c r="R101" s="19"/>
      <c r="T101" s="5"/>
      <c r="W101" s="5"/>
      <c r="Z101" s="5"/>
      <c r="AC101" s="5"/>
      <c r="CP101" s="37"/>
      <c r="CQ101" s="5"/>
    </row>
    <row r="102" spans="2:96">
      <c r="B102" s="5"/>
      <c r="C102" s="19"/>
      <c r="E102" s="5"/>
      <c r="G102"/>
      <c r="H102" s="17"/>
      <c r="I102" s="34"/>
      <c r="J102" s="34"/>
      <c r="K102"/>
      <c r="L102"/>
      <c r="M102" s="34"/>
      <c r="N102"/>
      <c r="Q102" s="5"/>
      <c r="R102" s="19"/>
      <c r="T102" s="5"/>
      <c r="W102" s="5"/>
      <c r="Z102" s="5"/>
      <c r="AC102" s="5"/>
      <c r="CP102" s="37"/>
      <c r="CQ102" s="5"/>
    </row>
    <row r="103" spans="2:96">
      <c r="B103" s="5"/>
      <c r="C103" s="19"/>
      <c r="E103" s="5"/>
      <c r="G103"/>
      <c r="H103" s="17"/>
      <c r="I103" s="34"/>
      <c r="J103" s="34"/>
      <c r="K103"/>
      <c r="L103"/>
      <c r="M103" s="34"/>
      <c r="N103"/>
      <c r="Q103" s="5"/>
      <c r="R103" s="19"/>
      <c r="T103" s="5"/>
      <c r="W103" s="5"/>
      <c r="Z103" s="5"/>
      <c r="AC103" s="5"/>
      <c r="CP103" s="40"/>
      <c r="CQ103" s="5"/>
    </row>
    <row r="104" spans="2:96">
      <c r="B104" s="5"/>
      <c r="C104" s="19"/>
      <c r="E104" s="5"/>
      <c r="G104"/>
      <c r="H104" s="17"/>
      <c r="I104" s="34"/>
      <c r="J104" s="34"/>
      <c r="K104"/>
      <c r="L104"/>
      <c r="M104" s="34"/>
      <c r="N104"/>
      <c r="Q104" s="5"/>
      <c r="R104" s="19"/>
      <c r="T104" s="5"/>
      <c r="W104" s="5"/>
      <c r="Z104" s="5"/>
      <c r="AC104" s="5"/>
      <c r="CP104" s="37"/>
      <c r="CQ104" s="5"/>
    </row>
    <row r="105" spans="2:96">
      <c r="B105" s="5"/>
      <c r="C105" s="19"/>
      <c r="E105" s="5"/>
      <c r="G105"/>
      <c r="H105" s="17"/>
      <c r="I105" s="34"/>
      <c r="J105" s="34"/>
      <c r="K105"/>
      <c r="L105"/>
      <c r="M105" s="34"/>
      <c r="N105"/>
      <c r="Q105" s="5"/>
      <c r="R105" s="19"/>
      <c r="T105" s="1"/>
      <c r="W105" s="5"/>
      <c r="Z105" s="5"/>
      <c r="AC105" s="5"/>
      <c r="CP105" s="40"/>
      <c r="CQ105" s="5"/>
    </row>
    <row r="106" spans="2:96">
      <c r="B106" s="5"/>
      <c r="C106" s="19"/>
      <c r="E106" s="5"/>
      <c r="G106"/>
      <c r="H106" s="17"/>
      <c r="I106" s="34"/>
      <c r="J106" s="34"/>
      <c r="K106"/>
      <c r="L106"/>
      <c r="M106" s="34"/>
      <c r="N106"/>
      <c r="Q106" s="1"/>
      <c r="R106" s="19"/>
      <c r="T106" s="5"/>
      <c r="W106" s="5"/>
      <c r="Z106" s="5"/>
      <c r="AC106" s="5"/>
      <c r="CP106" s="40"/>
      <c r="CQ106" s="1"/>
    </row>
    <row r="107" spans="2:96">
      <c r="B107" s="5"/>
      <c r="C107" s="19"/>
      <c r="E107" s="5"/>
      <c r="G107"/>
      <c r="H107" s="17"/>
      <c r="I107" s="34"/>
      <c r="J107" s="34"/>
      <c r="K107"/>
      <c r="L107"/>
      <c r="M107" s="34"/>
      <c r="N107"/>
      <c r="Q107" s="5"/>
      <c r="R107" s="19"/>
      <c r="T107" s="5"/>
      <c r="W107" s="5"/>
      <c r="Z107" s="1"/>
      <c r="AC107" s="5"/>
      <c r="CP107" s="37"/>
      <c r="CQ107" s="5"/>
    </row>
    <row r="108" spans="2:96">
      <c r="B108" s="5"/>
      <c r="C108" s="19"/>
      <c r="E108" s="5"/>
      <c r="G108"/>
      <c r="H108" s="17"/>
      <c r="I108" s="34"/>
      <c r="J108" s="34"/>
      <c r="K108"/>
      <c r="L108"/>
      <c r="M108" s="34"/>
      <c r="N108"/>
      <c r="Q108" s="5"/>
      <c r="R108" s="19"/>
      <c r="T108" s="5"/>
      <c r="W108" s="5"/>
      <c r="Z108" s="5"/>
      <c r="AC108" s="5"/>
      <c r="CP108" s="37"/>
      <c r="CQ108" s="5"/>
    </row>
    <row r="109" spans="2:96">
      <c r="B109" s="1"/>
      <c r="C109" s="19"/>
      <c r="E109" s="5"/>
      <c r="G109"/>
      <c r="H109" s="17"/>
      <c r="I109" s="34"/>
      <c r="J109" s="34"/>
      <c r="K109"/>
      <c r="L109"/>
      <c r="M109" s="34"/>
      <c r="N109"/>
      <c r="Q109" s="1"/>
      <c r="R109" s="19"/>
      <c r="T109" s="5"/>
      <c r="W109" s="5"/>
      <c r="Z109" s="5"/>
      <c r="AC109" s="5"/>
      <c r="CP109" s="37"/>
    </row>
    <row r="110" spans="2:96">
      <c r="B110" s="1"/>
      <c r="C110" s="19"/>
      <c r="E110" s="5"/>
      <c r="G110"/>
      <c r="H110" s="17"/>
      <c r="I110" s="34"/>
      <c r="J110" s="34"/>
      <c r="K110"/>
      <c r="L110"/>
      <c r="M110" s="34"/>
      <c r="Q110" s="5"/>
      <c r="R110" s="19"/>
      <c r="T110" s="5"/>
      <c r="W110" s="5"/>
      <c r="Z110" s="5"/>
      <c r="AC110" s="5"/>
      <c r="CP110" s="37"/>
      <c r="CQ110" s="5"/>
    </row>
    <row r="111" spans="2:96">
      <c r="B111" s="5"/>
      <c r="C111" s="19"/>
      <c r="E111" s="5"/>
      <c r="G111"/>
      <c r="H111" s="17"/>
      <c r="I111" s="34"/>
      <c r="J111" s="34"/>
      <c r="K111"/>
      <c r="L111"/>
      <c r="M111" s="34"/>
      <c r="N111"/>
      <c r="Q111" s="5"/>
      <c r="R111" s="19"/>
      <c r="T111" s="1"/>
      <c r="W111" s="5"/>
      <c r="Z111" s="5"/>
      <c r="AC111" s="5"/>
      <c r="CP111" s="37"/>
      <c r="CQ111" s="5"/>
    </row>
    <row r="112" spans="2:96">
      <c r="B112" s="5"/>
      <c r="C112" s="19"/>
      <c r="E112" s="5"/>
      <c r="G112"/>
      <c r="H112" s="17"/>
      <c r="I112" s="34"/>
      <c r="J112" s="34"/>
      <c r="K112"/>
      <c r="L112"/>
      <c r="M112" s="34"/>
      <c r="N112" s="34"/>
      <c r="Q112" s="5"/>
      <c r="R112" s="19"/>
      <c r="T112" s="5"/>
      <c r="W112" s="5"/>
      <c r="Z112" s="1"/>
      <c r="AC112" s="5"/>
      <c r="CP112" s="37"/>
    </row>
    <row r="113" spans="2:95">
      <c r="B113" s="1"/>
      <c r="C113" s="19"/>
      <c r="E113" s="5"/>
      <c r="G113"/>
      <c r="H113" s="17"/>
      <c r="I113" s="34"/>
      <c r="J113" s="34"/>
      <c r="K113"/>
      <c r="L113"/>
      <c r="M113" s="34"/>
      <c r="N113"/>
      <c r="Q113" s="1"/>
      <c r="R113" s="19"/>
      <c r="T113" s="1"/>
      <c r="W113" s="1"/>
      <c r="Z113" s="5"/>
      <c r="AC113" s="5"/>
      <c r="CP113" s="37"/>
      <c r="CQ113" s="5"/>
    </row>
    <row r="114" spans="2:95">
      <c r="B114" s="5"/>
      <c r="C114" s="19"/>
      <c r="E114" s="5"/>
      <c r="G114"/>
      <c r="H114" s="17"/>
      <c r="I114" s="34"/>
      <c r="J114" s="34"/>
      <c r="K114"/>
      <c r="L114"/>
      <c r="M114" s="34"/>
      <c r="N114"/>
      <c r="Q114" s="5"/>
      <c r="R114" s="19"/>
      <c r="T114" s="5"/>
      <c r="W114" s="1"/>
      <c r="Z114" s="1"/>
      <c r="AC114" s="5"/>
      <c r="CP114" s="37"/>
      <c r="CQ114" s="5"/>
    </row>
    <row r="115" spans="2:95">
      <c r="B115" s="5"/>
      <c r="C115" s="19"/>
      <c r="E115" s="1"/>
      <c r="G115"/>
      <c r="H115" s="17"/>
      <c r="I115" s="34"/>
      <c r="J115" s="34"/>
      <c r="K115"/>
      <c r="L115"/>
      <c r="M115" s="34"/>
      <c r="N115"/>
      <c r="Q115" s="5"/>
      <c r="R115" s="19"/>
      <c r="T115" s="5"/>
      <c r="W115" s="5"/>
      <c r="Z115" s="5"/>
      <c r="AC115" s="5"/>
      <c r="CP115" s="37"/>
      <c r="CQ115" s="1"/>
    </row>
    <row r="116" spans="2:95">
      <c r="B116" s="5"/>
      <c r="C116" s="19"/>
      <c r="E116" s="5"/>
      <c r="G116"/>
      <c r="H116" s="17"/>
      <c r="I116" s="34"/>
      <c r="J116" s="34"/>
      <c r="K116"/>
      <c r="L116"/>
      <c r="M116" s="34"/>
      <c r="N116"/>
      <c r="Q116" s="5"/>
      <c r="R116" s="19"/>
      <c r="T116" s="5"/>
      <c r="W116" s="5"/>
      <c r="Z116" s="5"/>
      <c r="AC116" s="5"/>
      <c r="CP116" s="37"/>
    </row>
    <row r="117" spans="2:95">
      <c r="B117" s="5"/>
      <c r="C117" s="19"/>
      <c r="E117" s="5"/>
      <c r="G117"/>
      <c r="H117" s="17"/>
      <c r="I117" s="34"/>
      <c r="J117" s="34"/>
      <c r="K117"/>
      <c r="L117"/>
      <c r="M117" s="34"/>
      <c r="N117"/>
      <c r="Q117" s="5"/>
      <c r="R117" s="19"/>
      <c r="T117" s="5"/>
      <c r="W117" s="5"/>
      <c r="Z117" s="5"/>
      <c r="AC117" s="5"/>
    </row>
    <row r="118" spans="2:95">
      <c r="B118" s="5"/>
      <c r="C118" s="19"/>
      <c r="E118" s="5"/>
      <c r="G118"/>
      <c r="H118" s="17"/>
      <c r="I118" s="34"/>
      <c r="J118" s="34"/>
      <c r="K118"/>
      <c r="L118"/>
      <c r="M118" s="34"/>
      <c r="N118"/>
      <c r="Q118" s="5"/>
      <c r="R118" s="19"/>
      <c r="T118" s="5"/>
      <c r="W118" s="5"/>
      <c r="Z118" s="5"/>
      <c r="AC118" s="5"/>
    </row>
    <row r="119" spans="2:95">
      <c r="B119" s="5"/>
      <c r="C119" s="19"/>
      <c r="E119" s="1"/>
      <c r="G119"/>
      <c r="H119" s="17"/>
      <c r="I119" s="34"/>
      <c r="J119" s="34"/>
      <c r="K119"/>
      <c r="L119"/>
      <c r="M119" s="34"/>
      <c r="N119"/>
      <c r="Q119" s="5"/>
      <c r="R119" s="19"/>
      <c r="T119" s="1"/>
      <c r="W119" s="1"/>
      <c r="Z119" s="5"/>
      <c r="AC119" s="5"/>
    </row>
    <row r="120" spans="2:95">
      <c r="B120" s="5"/>
      <c r="C120" s="19"/>
      <c r="E120" s="1"/>
      <c r="G120"/>
      <c r="H120" s="17"/>
      <c r="I120" s="34"/>
      <c r="J120" s="34"/>
      <c r="K120"/>
      <c r="L120"/>
      <c r="M120" s="34"/>
      <c r="N120"/>
      <c r="Q120" s="5"/>
      <c r="R120" s="19"/>
      <c r="T120" s="5"/>
      <c r="W120" s="5"/>
      <c r="Z120" s="5"/>
      <c r="AC120" s="5"/>
    </row>
    <row r="121" spans="2:95">
      <c r="B121" s="5"/>
      <c r="C121" s="19"/>
      <c r="E121" s="5"/>
      <c r="G121"/>
      <c r="H121" s="17"/>
      <c r="I121" s="34"/>
      <c r="J121" s="34"/>
      <c r="K121"/>
      <c r="L121"/>
      <c r="M121" s="34"/>
      <c r="N121"/>
      <c r="Q121" s="5"/>
      <c r="R121" s="19"/>
      <c r="T121" s="5"/>
      <c r="W121" s="5"/>
      <c r="Z121" s="5"/>
      <c r="AC121" s="5"/>
    </row>
    <row r="122" spans="2:95">
      <c r="B122" s="1"/>
      <c r="C122" s="19"/>
      <c r="E122" s="1"/>
      <c r="G122"/>
      <c r="H122" s="17"/>
      <c r="I122" s="34"/>
      <c r="J122" s="34"/>
      <c r="K122"/>
      <c r="L122"/>
      <c r="M122" s="34"/>
      <c r="N122"/>
      <c r="Q122" s="1"/>
      <c r="R122" s="19"/>
      <c r="T122" s="5"/>
      <c r="W122" s="5"/>
      <c r="Z122" s="5"/>
      <c r="AC122" s="5"/>
    </row>
    <row r="123" spans="2:95">
      <c r="B123" s="1"/>
      <c r="C123" s="19"/>
      <c r="E123" s="5"/>
      <c r="G123"/>
      <c r="H123" s="17"/>
      <c r="I123" s="34"/>
      <c r="J123" s="34"/>
      <c r="K123"/>
      <c r="L123"/>
      <c r="M123" s="34"/>
      <c r="N123"/>
      <c r="Q123" s="5"/>
      <c r="R123" s="19"/>
      <c r="T123" s="5"/>
      <c r="W123" s="5"/>
      <c r="Z123" s="5"/>
      <c r="AC123" s="5"/>
    </row>
    <row r="124" spans="2:95">
      <c r="B124" s="5"/>
      <c r="C124" s="19"/>
      <c r="E124" s="5"/>
      <c r="G124"/>
      <c r="H124" s="17"/>
      <c r="I124" s="34"/>
      <c r="J124" s="34"/>
      <c r="K124"/>
      <c r="L124"/>
      <c r="M124" s="34"/>
      <c r="N124"/>
      <c r="Q124" s="5"/>
      <c r="R124" s="19"/>
      <c r="T124" s="1"/>
      <c r="W124" s="5"/>
      <c r="Z124" s="1"/>
      <c r="AC124" s="5"/>
    </row>
    <row r="125" spans="2:95">
      <c r="B125" s="5"/>
      <c r="C125" s="19"/>
      <c r="E125" s="5"/>
      <c r="G125"/>
      <c r="H125" s="17"/>
      <c r="I125" s="34"/>
      <c r="J125" s="34"/>
      <c r="K125"/>
      <c r="L125"/>
      <c r="M125" s="34"/>
      <c r="N125"/>
      <c r="Q125" s="5"/>
      <c r="R125" s="19"/>
      <c r="T125" s="5"/>
      <c r="W125" s="5"/>
      <c r="Z125" s="5"/>
      <c r="AC125" s="5"/>
    </row>
    <row r="126" spans="2:95">
      <c r="B126" s="1">
        <v>2005</v>
      </c>
      <c r="C126" s="19">
        <v>510</v>
      </c>
      <c r="E126" s="5"/>
      <c r="F126" s="8">
        <v>1999</v>
      </c>
      <c r="G126">
        <v>70</v>
      </c>
      <c r="H126" s="17">
        <v>637.29999999999995</v>
      </c>
      <c r="I126" s="34">
        <f t="shared" ref="I126:I133" si="106">AVERAGE(H124:H128)</f>
        <v>604.30000000000007</v>
      </c>
      <c r="J126" s="34">
        <f>(SUM(H122:H130)+(H121+H131)/2)/10</f>
        <v>317.14999999999998</v>
      </c>
      <c r="K126" t="e">
        <f t="shared" ref="K126:K141" si="107">TREND($H$57:$H$141,$F$57:$F$141,F126,TRUE)</f>
        <v>#VALUE!</v>
      </c>
      <c r="L126" t="e">
        <f t="shared" ref="L126:L141" si="108">GROWTH($H$57:$H$141,$F$57:$F$141,F126,TRUE)</f>
        <v>#VALUE!</v>
      </c>
      <c r="M126" s="34">
        <f t="shared" ref="M126:M137" si="109">ABS(H126-H125)</f>
        <v>637.29999999999995</v>
      </c>
      <c r="N126"/>
      <c r="Q126" s="5"/>
      <c r="R126" s="19"/>
      <c r="T126" s="5"/>
      <c r="W126" s="5"/>
      <c r="Z126" s="5"/>
      <c r="AC126" s="5"/>
    </row>
    <row r="127" spans="2:95">
      <c r="B127" s="5">
        <v>1932</v>
      </c>
      <c r="C127" s="19">
        <v>509.27</v>
      </c>
      <c r="E127" s="1"/>
      <c r="F127" s="8">
        <v>2000</v>
      </c>
      <c r="G127">
        <v>71</v>
      </c>
      <c r="H127" s="17">
        <v>589.79999999999984</v>
      </c>
      <c r="I127" s="34">
        <f t="shared" si="106"/>
        <v>586.72500000000002</v>
      </c>
      <c r="J127" s="34">
        <f>(SUM(H123:H131)+(H122+H132)/2)/10</f>
        <v>380.47</v>
      </c>
      <c r="K127" t="e">
        <f t="shared" si="107"/>
        <v>#VALUE!</v>
      </c>
      <c r="L127" t="e">
        <f t="shared" si="108"/>
        <v>#VALUE!</v>
      </c>
      <c r="M127" s="34">
        <f t="shared" si="109"/>
        <v>47.500000000000114</v>
      </c>
      <c r="N127"/>
      <c r="Q127" s="5"/>
      <c r="R127" s="19"/>
      <c r="T127" s="1"/>
      <c r="W127" s="5"/>
      <c r="Z127" s="5"/>
      <c r="AC127" s="5"/>
    </row>
    <row r="128" spans="2:95">
      <c r="B128" s="5">
        <v>1961</v>
      </c>
      <c r="C128" s="19">
        <v>509.01599999999996</v>
      </c>
      <c r="E128" s="1"/>
      <c r="F128" s="8">
        <v>2001</v>
      </c>
      <c r="G128">
        <v>72</v>
      </c>
      <c r="H128" s="17">
        <v>585.80000000000007</v>
      </c>
      <c r="I128" s="34">
        <f t="shared" si="106"/>
        <v>558.66000000000008</v>
      </c>
      <c r="J128" s="34">
        <f t="shared" ref="J128:J135" si="110">(SUM(H124:H132)+(H123+H133)/2)/10</f>
        <v>435.49000000000007</v>
      </c>
      <c r="K128" t="e">
        <f t="shared" si="107"/>
        <v>#VALUE!</v>
      </c>
      <c r="L128" t="e">
        <f t="shared" si="108"/>
        <v>#VALUE!</v>
      </c>
      <c r="M128" s="34">
        <f t="shared" si="109"/>
        <v>3.9999999999997726</v>
      </c>
      <c r="N128"/>
      <c r="Q128" s="5"/>
      <c r="R128" s="19"/>
      <c r="T128" s="5"/>
      <c r="W128" s="5"/>
      <c r="Z128" s="1"/>
      <c r="AC128" s="5"/>
    </row>
    <row r="129" spans="2:29">
      <c r="B129" s="5">
        <v>1988</v>
      </c>
      <c r="C129" s="19">
        <v>505.6</v>
      </c>
      <c r="E129" s="5"/>
      <c r="F129" s="8">
        <v>2002</v>
      </c>
      <c r="G129">
        <v>73</v>
      </c>
      <c r="H129" s="17">
        <v>534</v>
      </c>
      <c r="I129" s="34">
        <f t="shared" si="106"/>
        <v>582.48</v>
      </c>
      <c r="J129" s="34">
        <f t="shared" si="110"/>
        <v>491.96000000000004</v>
      </c>
      <c r="K129" t="e">
        <f t="shared" si="107"/>
        <v>#VALUE!</v>
      </c>
      <c r="L129" t="e">
        <f t="shared" si="108"/>
        <v>#VALUE!</v>
      </c>
      <c r="M129" s="34">
        <f t="shared" si="109"/>
        <v>51.800000000000068</v>
      </c>
      <c r="N129"/>
      <c r="Q129" s="5"/>
      <c r="R129" s="19"/>
      <c r="T129" s="1"/>
      <c r="W129" s="5"/>
      <c r="Z129" s="5"/>
      <c r="AC129" s="5"/>
    </row>
    <row r="130" spans="2:29">
      <c r="B130" s="5">
        <v>1939</v>
      </c>
      <c r="C130" s="19">
        <v>503.93600000000004</v>
      </c>
      <c r="E130" s="5"/>
      <c r="F130" s="8">
        <v>2003</v>
      </c>
      <c r="G130">
        <v>74</v>
      </c>
      <c r="H130" s="17">
        <v>446.39999999999992</v>
      </c>
      <c r="I130" s="34">
        <f t="shared" si="106"/>
        <v>566.52</v>
      </c>
      <c r="J130" s="34">
        <f t="shared" si="110"/>
        <v>559.03</v>
      </c>
      <c r="K130" t="e">
        <f t="shared" si="107"/>
        <v>#VALUE!</v>
      </c>
      <c r="L130" t="e">
        <f t="shared" si="108"/>
        <v>#VALUE!</v>
      </c>
      <c r="M130" s="34">
        <f t="shared" si="109"/>
        <v>87.60000000000008</v>
      </c>
      <c r="N130"/>
      <c r="Q130" s="1"/>
      <c r="R130" s="19"/>
      <c r="T130" s="5"/>
      <c r="W130" s="5"/>
      <c r="Z130" s="1"/>
      <c r="AC130" s="5"/>
    </row>
    <row r="131" spans="2:29">
      <c r="B131" s="5">
        <v>1959</v>
      </c>
      <c r="C131" s="19">
        <v>498.34799999999996</v>
      </c>
      <c r="E131" s="5"/>
      <c r="F131" s="8">
        <v>2004</v>
      </c>
      <c r="G131">
        <v>75</v>
      </c>
      <c r="H131" s="17">
        <v>756.4</v>
      </c>
      <c r="I131" s="34">
        <f t="shared" si="106"/>
        <v>567.43999999999994</v>
      </c>
      <c r="J131" s="34">
        <f t="shared" si="110"/>
        <v>597.78499999999997</v>
      </c>
      <c r="K131" t="e">
        <f t="shared" si="107"/>
        <v>#VALUE!</v>
      </c>
      <c r="L131" t="e">
        <f t="shared" si="108"/>
        <v>#VALUE!</v>
      </c>
      <c r="M131" s="34">
        <f t="shared" si="109"/>
        <v>310.00000000000006</v>
      </c>
      <c r="N131"/>
      <c r="Q131" s="1"/>
      <c r="R131" s="19"/>
      <c r="T131" s="5"/>
      <c r="W131" s="1"/>
      <c r="Z131" s="5"/>
      <c r="AC131" s="5"/>
    </row>
    <row r="132" spans="2:29">
      <c r="B132" s="5">
        <v>1997</v>
      </c>
      <c r="C132" s="19">
        <v>470</v>
      </c>
      <c r="E132" s="5"/>
      <c r="F132" s="8">
        <v>2005</v>
      </c>
      <c r="G132">
        <v>76</v>
      </c>
      <c r="H132" s="17">
        <v>510.00000000000006</v>
      </c>
      <c r="I132" s="34">
        <f t="shared" si="106"/>
        <v>568.43999999999994</v>
      </c>
      <c r="J132" s="34">
        <f t="shared" si="110"/>
        <v>608.20000000000005</v>
      </c>
      <c r="K132" t="e">
        <f t="shared" si="107"/>
        <v>#VALUE!</v>
      </c>
      <c r="L132" t="e">
        <f t="shared" si="108"/>
        <v>#VALUE!</v>
      </c>
      <c r="M132" s="34">
        <f t="shared" si="109"/>
        <v>246.39999999999992</v>
      </c>
      <c r="N132"/>
      <c r="Q132" s="5"/>
      <c r="R132" s="19"/>
      <c r="T132" s="5"/>
      <c r="W132" s="5"/>
      <c r="Z132" s="5"/>
      <c r="AC132" s="5"/>
    </row>
    <row r="133" spans="2:29">
      <c r="B133" s="5">
        <v>1933</v>
      </c>
      <c r="C133" s="19">
        <v>452.12</v>
      </c>
      <c r="E133" s="5"/>
      <c r="F133" s="8">
        <v>2006</v>
      </c>
      <c r="G133">
        <v>77</v>
      </c>
      <c r="H133" s="17">
        <v>590.4</v>
      </c>
      <c r="I133" s="34">
        <f t="shared" si="106"/>
        <v>639.64</v>
      </c>
      <c r="J133" s="34">
        <f t="shared" si="110"/>
        <v>625.61</v>
      </c>
      <c r="K133" t="e">
        <f t="shared" si="107"/>
        <v>#VALUE!</v>
      </c>
      <c r="L133" t="e">
        <f t="shared" si="108"/>
        <v>#VALUE!</v>
      </c>
      <c r="M133" s="34">
        <f t="shared" si="109"/>
        <v>80.39999999999992</v>
      </c>
      <c r="N133"/>
      <c r="Q133" s="5"/>
      <c r="R133" s="19"/>
      <c r="T133" s="5"/>
      <c r="W133" s="5"/>
      <c r="Z133" s="5"/>
      <c r="AC133" s="5"/>
    </row>
    <row r="134" spans="2:29">
      <c r="B134" s="5">
        <v>1982</v>
      </c>
      <c r="C134" s="19">
        <v>452</v>
      </c>
      <c r="E134" s="5"/>
      <c r="F134" s="8">
        <v>2007</v>
      </c>
      <c r="G134">
        <v>78</v>
      </c>
      <c r="H134" s="17">
        <v>539</v>
      </c>
      <c r="I134" s="34">
        <f t="shared" ref="I134:I139" si="111">AVERAGE(H132:H136)</f>
        <v>610.36</v>
      </c>
      <c r="J134" s="34">
        <f t="shared" si="110"/>
        <v>633.54</v>
      </c>
      <c r="K134" t="e">
        <f t="shared" si="107"/>
        <v>#VALUE!</v>
      </c>
      <c r="L134" t="e">
        <f t="shared" si="108"/>
        <v>#VALUE!</v>
      </c>
      <c r="M134" s="34">
        <f t="shared" si="109"/>
        <v>51.399999999999977</v>
      </c>
      <c r="N134"/>
      <c r="AC134" s="5"/>
    </row>
    <row r="135" spans="2:29">
      <c r="B135" s="5">
        <v>1931</v>
      </c>
      <c r="C135" s="19">
        <v>448.31</v>
      </c>
      <c r="E135" s="5"/>
      <c r="F135" s="8">
        <v>2008</v>
      </c>
      <c r="G135">
        <v>79</v>
      </c>
      <c r="H135" s="17">
        <v>802.39999999999986</v>
      </c>
      <c r="I135" s="34">
        <f t="shared" si="111"/>
        <v>673.44</v>
      </c>
      <c r="J135" s="34">
        <f t="shared" si="110"/>
        <v>648.52499999999998</v>
      </c>
      <c r="K135" t="e">
        <f t="shared" si="107"/>
        <v>#VALUE!</v>
      </c>
      <c r="L135" t="e">
        <f t="shared" si="108"/>
        <v>#VALUE!</v>
      </c>
      <c r="M135" s="34">
        <f t="shared" si="109"/>
        <v>263.39999999999986</v>
      </c>
      <c r="N135"/>
      <c r="AC135" s="5"/>
    </row>
    <row r="136" spans="2:29">
      <c r="B136" s="1">
        <v>2003</v>
      </c>
      <c r="C136" s="19">
        <v>446.4</v>
      </c>
      <c r="E136" s="5"/>
      <c r="F136" s="8">
        <v>2009</v>
      </c>
      <c r="G136">
        <v>80</v>
      </c>
      <c r="H136" s="17">
        <v>610</v>
      </c>
      <c r="I136" s="34">
        <f t="shared" si="111"/>
        <v>695.04000000000008</v>
      </c>
      <c r="J136"/>
      <c r="K136" t="e">
        <f t="shared" si="107"/>
        <v>#VALUE!</v>
      </c>
      <c r="L136" t="e">
        <f t="shared" si="108"/>
        <v>#VALUE!</v>
      </c>
      <c r="M136" s="34">
        <f t="shared" si="109"/>
        <v>192.39999999999986</v>
      </c>
      <c r="N136"/>
    </row>
    <row r="137" spans="2:29">
      <c r="B137" s="5">
        <v>1930</v>
      </c>
      <c r="C137" s="19">
        <v>429.00600000000003</v>
      </c>
      <c r="E137" s="5"/>
      <c r="F137" s="8">
        <v>2010</v>
      </c>
      <c r="G137">
        <v>81</v>
      </c>
      <c r="H137" s="35">
        <v>825.40000000000009</v>
      </c>
      <c r="I137" s="34">
        <f t="shared" si="111"/>
        <v>703.24</v>
      </c>
      <c r="J137" s="34"/>
      <c r="K137" t="e">
        <f t="shared" si="107"/>
        <v>#VALUE!</v>
      </c>
      <c r="L137" t="e">
        <f t="shared" si="108"/>
        <v>#VALUE!</v>
      </c>
      <c r="M137" s="34">
        <f t="shared" si="109"/>
        <v>215.40000000000009</v>
      </c>
    </row>
    <row r="138" spans="2:29">
      <c r="B138" s="5">
        <v>1973</v>
      </c>
      <c r="C138" s="19">
        <v>425</v>
      </c>
      <c r="E138" s="5"/>
      <c r="F138" s="8">
        <v>2011</v>
      </c>
      <c r="G138">
        <v>82</v>
      </c>
      <c r="H138" s="17">
        <v>698.4</v>
      </c>
      <c r="I138" s="34">
        <f t="shared" si="111"/>
        <v>682.78</v>
      </c>
      <c r="J138" s="34"/>
      <c r="K138" t="e">
        <f t="shared" si="107"/>
        <v>#VALUE!</v>
      </c>
      <c r="L138" t="e">
        <f t="shared" si="108"/>
        <v>#VALUE!</v>
      </c>
      <c r="M138" s="34">
        <f>ABS(H138-H137)</f>
        <v>127.00000000000011</v>
      </c>
      <c r="N138"/>
    </row>
    <row r="139" spans="2:29">
      <c r="B139" s="5">
        <v>1969</v>
      </c>
      <c r="C139" s="19">
        <v>398.27199999999999</v>
      </c>
      <c r="E139" s="5"/>
      <c r="F139" s="8">
        <v>2012</v>
      </c>
      <c r="G139">
        <v>83</v>
      </c>
      <c r="H139" s="17">
        <v>579.99999999999989</v>
      </c>
      <c r="I139" s="34">
        <f t="shared" si="111"/>
        <v>664.64</v>
      </c>
      <c r="J139" s="34"/>
      <c r="K139" t="e">
        <f t="shared" si="107"/>
        <v>#VALUE!</v>
      </c>
      <c r="L139" t="e">
        <f t="shared" si="108"/>
        <v>#VALUE!</v>
      </c>
      <c r="M139" s="34">
        <f>ABS(H139-H138)</f>
        <v>118.40000000000009</v>
      </c>
      <c r="N139" s="34">
        <f>AVERAGE(H113:H139)</f>
        <v>621.80714285714282</v>
      </c>
    </row>
    <row r="140" spans="2:29">
      <c r="E140" s="5"/>
      <c r="F140" s="8">
        <v>2013</v>
      </c>
      <c r="G140">
        <v>84</v>
      </c>
      <c r="H140" s="34">
        <v>700.1</v>
      </c>
      <c r="I140" s="34"/>
      <c r="J140" s="34"/>
      <c r="K140" t="e">
        <f t="shared" si="107"/>
        <v>#VALUE!</v>
      </c>
      <c r="L140" t="e">
        <f t="shared" si="108"/>
        <v>#VALUE!</v>
      </c>
      <c r="M140" s="34">
        <f>ABS(H140-H139)</f>
        <v>120.10000000000014</v>
      </c>
      <c r="N140"/>
    </row>
    <row r="141" spans="2:29">
      <c r="E141" s="5"/>
      <c r="F141" s="8">
        <v>2014</v>
      </c>
      <c r="G141">
        <v>85</v>
      </c>
      <c r="H141" s="34">
        <v>519.29999999999995</v>
      </c>
      <c r="I141" s="19"/>
      <c r="K141" t="e">
        <f t="shared" si="107"/>
        <v>#VALUE!</v>
      </c>
      <c r="L141" t="e">
        <f t="shared" si="108"/>
        <v>#VALUE!</v>
      </c>
      <c r="M141" s="34">
        <f>ABS(H141-H140)</f>
        <v>180.80000000000007</v>
      </c>
      <c r="N141" s="5"/>
    </row>
    <row r="142" spans="2:29">
      <c r="E142" s="5"/>
      <c r="F142" s="8">
        <v>2015</v>
      </c>
      <c r="H142" s="5"/>
      <c r="I142" s="19"/>
      <c r="K142" s="5"/>
      <c r="N142" s="5"/>
    </row>
    <row r="143" spans="2:29">
      <c r="E143" s="5"/>
      <c r="H143" s="5"/>
      <c r="I143" s="19"/>
      <c r="K143" s="5"/>
      <c r="N143" s="5"/>
    </row>
    <row r="144" spans="2:29">
      <c r="H144" s="19">
        <f>AVERAGE(H57:H142)</f>
        <v>620.29374999999993</v>
      </c>
    </row>
  </sheetData>
  <sortState ref="CY5:CZ90">
    <sortCondition ref="CZ11"/>
  </sortState>
  <phoneticPr fontId="0" type="noConversion"/>
  <printOptions gridLines="1"/>
  <pageMargins left="0" right="0" top="0.39370078740157483" bottom="0.39370078740157483" header="0.51181102362204722" footer="0.51181102362204722"/>
  <pageSetup paperSize="9"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4"/>
  <sheetViews>
    <sheetView workbookViewId="0"/>
  </sheetViews>
  <sheetFormatPr defaultRowHeight="11.25"/>
  <cols>
    <col min="2" max="5" width="7.83203125" hidden="1" customWidth="1"/>
    <col min="6" max="15" width="8.33203125" hidden="1" customWidth="1"/>
    <col min="16" max="33" width="8.33203125" customWidth="1"/>
    <col min="34" max="34" width="12.5" bestFit="1" customWidth="1"/>
  </cols>
  <sheetData>
    <row r="1" spans="1:55" ht="12.95" customHeight="1">
      <c r="A1" s="5" t="s">
        <v>17</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1" t="s">
        <v>0</v>
      </c>
      <c r="AI1" s="5"/>
      <c r="AJ1" s="5"/>
      <c r="AK1" s="5"/>
      <c r="AL1" s="5"/>
      <c r="AM1" s="5"/>
      <c r="AN1" s="5"/>
      <c r="AO1" s="5"/>
      <c r="AP1" s="5"/>
      <c r="AQ1" s="5"/>
      <c r="AR1" s="5"/>
      <c r="AS1" s="5"/>
      <c r="AT1" s="5"/>
      <c r="AU1" s="5"/>
      <c r="AV1" s="5"/>
      <c r="AW1" s="5"/>
      <c r="AX1" s="5"/>
      <c r="AY1" s="5"/>
      <c r="AZ1" s="5"/>
      <c r="BA1" s="5"/>
      <c r="BB1" s="5"/>
      <c r="BC1" s="5"/>
    </row>
    <row r="2" spans="1:55" ht="12.95" customHeight="1">
      <c r="A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18" t="s">
        <v>1</v>
      </c>
      <c r="AI2" s="5"/>
      <c r="AJ2" s="5"/>
      <c r="AK2" s="5"/>
      <c r="AL2" s="5"/>
      <c r="AM2" s="5"/>
      <c r="AN2" s="5"/>
      <c r="AO2" s="5"/>
      <c r="AP2" s="5"/>
      <c r="AQ2" s="5"/>
      <c r="AR2" s="5"/>
      <c r="AS2" s="5"/>
      <c r="AT2" s="5"/>
      <c r="AU2" s="5"/>
      <c r="AV2" s="5"/>
      <c r="AW2" s="5"/>
      <c r="AX2" s="5"/>
      <c r="AY2" s="5"/>
      <c r="AZ2" s="5"/>
      <c r="BA2" s="5"/>
      <c r="BB2" s="5"/>
      <c r="BC2" s="5"/>
    </row>
    <row r="3" spans="1:55" ht="12.95" customHeight="1">
      <c r="A3" s="5"/>
      <c r="B3" s="5">
        <v>86</v>
      </c>
      <c r="C3" s="5">
        <v>87</v>
      </c>
      <c r="D3" s="5">
        <v>88</v>
      </c>
      <c r="E3" s="5">
        <v>89</v>
      </c>
      <c r="F3" s="5">
        <v>90</v>
      </c>
      <c r="G3" s="5">
        <v>91</v>
      </c>
      <c r="H3" s="5">
        <v>92</v>
      </c>
      <c r="I3" s="5">
        <v>93</v>
      </c>
      <c r="J3" s="5">
        <v>94</v>
      </c>
      <c r="K3" s="5">
        <v>95</v>
      </c>
      <c r="L3" s="5">
        <v>96</v>
      </c>
      <c r="M3" s="5">
        <v>97</v>
      </c>
      <c r="N3" s="5">
        <v>98</v>
      </c>
      <c r="O3" s="5">
        <v>99</v>
      </c>
      <c r="P3" s="5">
        <v>2000</v>
      </c>
      <c r="Q3" s="5">
        <v>2001</v>
      </c>
      <c r="R3" s="5">
        <v>2002</v>
      </c>
      <c r="S3" s="5">
        <v>2003</v>
      </c>
      <c r="T3" s="5">
        <v>2004</v>
      </c>
      <c r="U3" s="5">
        <v>2005</v>
      </c>
      <c r="V3" s="5">
        <v>2006</v>
      </c>
      <c r="W3" s="5">
        <v>2007</v>
      </c>
      <c r="X3" s="5">
        <v>2008</v>
      </c>
      <c r="Y3" s="5">
        <v>2009</v>
      </c>
      <c r="Z3" s="5">
        <v>2010</v>
      </c>
      <c r="AA3" s="5">
        <v>2011</v>
      </c>
      <c r="AB3" s="5">
        <v>2012</v>
      </c>
      <c r="AC3" s="5">
        <v>2013</v>
      </c>
      <c r="AD3" s="5">
        <v>2014</v>
      </c>
      <c r="AE3" s="5">
        <v>2015</v>
      </c>
      <c r="AF3" s="5">
        <v>2016</v>
      </c>
      <c r="AG3" s="5">
        <v>2017</v>
      </c>
      <c r="AH3" s="18" t="s">
        <v>188</v>
      </c>
      <c r="AI3" s="5"/>
      <c r="AJ3" s="5"/>
      <c r="AK3" s="5"/>
      <c r="AL3" s="5"/>
      <c r="AM3" s="5"/>
      <c r="AN3" s="5"/>
      <c r="AO3" s="5"/>
      <c r="AP3" s="5"/>
      <c r="AQ3" s="5"/>
      <c r="AR3" s="5"/>
      <c r="AS3" s="5"/>
      <c r="AT3" s="5"/>
      <c r="AU3" s="5"/>
      <c r="AV3" s="5"/>
      <c r="AW3" s="5"/>
      <c r="AX3" s="5"/>
      <c r="AY3" s="5"/>
      <c r="AZ3" s="5"/>
      <c r="BA3" s="5"/>
      <c r="BB3" s="5"/>
      <c r="BC3" s="5"/>
    </row>
    <row r="4" spans="1:55" ht="12.95" customHeight="1">
      <c r="A4" s="5" t="s">
        <v>2</v>
      </c>
      <c r="B4" s="5"/>
      <c r="C4" s="5">
        <v>797.6</v>
      </c>
      <c r="D4" s="5">
        <v>763.6</v>
      </c>
      <c r="E4" s="5">
        <v>599.9</v>
      </c>
      <c r="F4" s="5">
        <v>703.6</v>
      </c>
      <c r="G4" s="5">
        <v>711.4</v>
      </c>
      <c r="H4" s="5">
        <v>715.5</v>
      </c>
      <c r="I4" s="5">
        <v>682.8</v>
      </c>
      <c r="J4" s="5">
        <v>702.3</v>
      </c>
      <c r="K4" s="5">
        <v>714.9</v>
      </c>
      <c r="L4" s="5">
        <v>676.4</v>
      </c>
      <c r="M4" s="5">
        <v>686.8</v>
      </c>
      <c r="N4" s="5">
        <v>745</v>
      </c>
      <c r="O4" s="5">
        <v>736.8</v>
      </c>
      <c r="P4" s="5">
        <v>645.4</v>
      </c>
      <c r="Q4" s="5">
        <v>785.2</v>
      </c>
      <c r="R4" s="5">
        <v>705.4</v>
      </c>
      <c r="S4" s="5">
        <v>788.3</v>
      </c>
      <c r="T4" s="5">
        <v>740.4</v>
      </c>
      <c r="U4" s="5">
        <v>745.7</v>
      </c>
      <c r="V4" s="5">
        <v>772.1</v>
      </c>
      <c r="W4" s="5">
        <v>698.2</v>
      </c>
      <c r="X4" s="5">
        <v>785.1</v>
      </c>
      <c r="Y4" s="5">
        <v>796.2</v>
      </c>
      <c r="Z4" s="5">
        <v>737.7</v>
      </c>
      <c r="AA4" s="5">
        <v>718.2</v>
      </c>
      <c r="AB4" s="5">
        <v>799</v>
      </c>
      <c r="AC4" s="5">
        <v>786.8</v>
      </c>
      <c r="AD4" s="5">
        <v>747.7</v>
      </c>
      <c r="AE4" s="5">
        <v>823.2</v>
      </c>
      <c r="AF4" s="5">
        <v>678.9</v>
      </c>
      <c r="AG4" s="5">
        <v>733.9</v>
      </c>
      <c r="AH4" s="6">
        <f>AVERAGE(B4:AF4)</f>
        <v>733.00333333333344</v>
      </c>
      <c r="AI4" s="5"/>
      <c r="AJ4" s="5"/>
      <c r="AK4" s="5"/>
      <c r="AL4" s="5"/>
      <c r="AM4" s="5"/>
      <c r="AN4" s="5"/>
      <c r="AO4" s="5"/>
      <c r="AP4" s="5"/>
      <c r="AQ4" s="5"/>
      <c r="AR4" s="5"/>
      <c r="AS4" s="5"/>
      <c r="AT4" s="5"/>
      <c r="AU4" s="5"/>
      <c r="AV4" s="5"/>
      <c r="AW4" s="5"/>
      <c r="AX4" s="5"/>
      <c r="AY4" s="5"/>
      <c r="AZ4" s="5"/>
      <c r="BA4" s="5"/>
      <c r="BB4" s="5"/>
      <c r="BC4" s="5"/>
    </row>
    <row r="5" spans="1:55" ht="12.95" customHeight="1">
      <c r="A5" s="5" t="s">
        <v>3</v>
      </c>
      <c r="B5" s="5"/>
      <c r="C5" s="5">
        <v>632.6</v>
      </c>
      <c r="D5" s="5">
        <v>497.2</v>
      </c>
      <c r="E5" s="5">
        <v>521.4</v>
      </c>
      <c r="F5" s="5">
        <v>555.70000000000005</v>
      </c>
      <c r="G5" s="5">
        <v>612.70000000000005</v>
      </c>
      <c r="H5" s="5">
        <v>569.9</v>
      </c>
      <c r="I5" s="5">
        <v>562.6</v>
      </c>
      <c r="J5" s="5">
        <v>602.79999999999995</v>
      </c>
      <c r="K5" s="5">
        <v>492.3</v>
      </c>
      <c r="L5" s="5">
        <v>577.5</v>
      </c>
      <c r="M5" s="5">
        <v>561.9</v>
      </c>
      <c r="N5" s="5">
        <v>606.9</v>
      </c>
      <c r="O5" s="5">
        <v>603.79999999999995</v>
      </c>
      <c r="P5" s="5">
        <v>573.1</v>
      </c>
      <c r="Q5" s="5">
        <v>582.6</v>
      </c>
      <c r="R5" s="5">
        <v>567.4</v>
      </c>
      <c r="S5" s="5">
        <v>613.6</v>
      </c>
      <c r="T5" s="5">
        <v>521.1</v>
      </c>
      <c r="U5" s="5">
        <v>598.9</v>
      </c>
      <c r="V5" s="5">
        <v>624.70000000000005</v>
      </c>
      <c r="W5" s="5">
        <v>580</v>
      </c>
      <c r="X5" s="5">
        <v>617.79999999999995</v>
      </c>
      <c r="Y5" s="5">
        <v>511.7</v>
      </c>
      <c r="Z5" s="5">
        <v>604.4</v>
      </c>
      <c r="AA5" s="5">
        <v>625.1</v>
      </c>
      <c r="AB5" s="5">
        <v>520.6</v>
      </c>
      <c r="AC5" s="5">
        <v>699</v>
      </c>
      <c r="AD5" s="5">
        <v>635.9</v>
      </c>
      <c r="AE5" s="5">
        <v>645.1</v>
      </c>
      <c r="AF5" s="5">
        <v>670.4</v>
      </c>
      <c r="AG5" s="5">
        <v>572.29999999999995</v>
      </c>
      <c r="AH5" s="6">
        <f>AVERAGE(B5:AF5)</f>
        <v>586.29000000000008</v>
      </c>
      <c r="AI5" s="5"/>
      <c r="AJ5" s="5"/>
      <c r="AK5" s="5"/>
      <c r="AL5" s="5"/>
      <c r="AM5" s="5"/>
      <c r="AN5" s="5"/>
      <c r="AO5" s="5"/>
      <c r="AP5" s="5"/>
      <c r="AQ5" s="5"/>
      <c r="AR5" s="5"/>
      <c r="AS5" s="5"/>
      <c r="AT5" s="5"/>
      <c r="AU5" s="5"/>
      <c r="AV5" s="5"/>
      <c r="AW5" s="5"/>
      <c r="AX5" s="5"/>
      <c r="AY5" s="5"/>
      <c r="AZ5" s="5"/>
      <c r="BA5" s="5"/>
      <c r="BB5" s="5"/>
      <c r="BC5" s="6"/>
    </row>
    <row r="6" spans="1:55" ht="12.95" customHeight="1">
      <c r="A6" s="5" t="s">
        <v>4</v>
      </c>
      <c r="B6" s="5"/>
      <c r="C6" s="5">
        <v>487</v>
      </c>
      <c r="D6" s="5">
        <v>462.6</v>
      </c>
      <c r="E6" s="5">
        <v>495.1</v>
      </c>
      <c r="F6" s="5">
        <v>554.79999999999995</v>
      </c>
      <c r="G6" s="5">
        <v>512.20000000000005</v>
      </c>
      <c r="H6" s="5">
        <v>496.3</v>
      </c>
      <c r="I6" s="5">
        <v>480</v>
      </c>
      <c r="J6" s="5">
        <v>514.9</v>
      </c>
      <c r="K6" s="5">
        <v>511</v>
      </c>
      <c r="L6" s="5">
        <v>491</v>
      </c>
      <c r="M6" s="5">
        <v>476.3</v>
      </c>
      <c r="N6" s="5">
        <v>518.5</v>
      </c>
      <c r="O6" s="5">
        <v>500.1</v>
      </c>
      <c r="P6" s="5">
        <v>557.20000000000005</v>
      </c>
      <c r="Q6" s="5">
        <v>546.29999999999995</v>
      </c>
      <c r="R6" s="5">
        <v>539.4</v>
      </c>
      <c r="S6" s="5">
        <v>523.29999999999995</v>
      </c>
      <c r="T6" s="5">
        <v>554</v>
      </c>
      <c r="U6" s="5">
        <v>483.7</v>
      </c>
      <c r="V6" s="5">
        <v>493.8</v>
      </c>
      <c r="W6" s="5">
        <v>541.9</v>
      </c>
      <c r="X6" s="5">
        <v>504.4</v>
      </c>
      <c r="Y6" s="5">
        <v>540.20000000000005</v>
      </c>
      <c r="Z6" s="5">
        <v>574.9</v>
      </c>
      <c r="AA6" s="5">
        <v>561</v>
      </c>
      <c r="AB6" s="5">
        <v>499.9</v>
      </c>
      <c r="AC6" s="5">
        <v>559.9</v>
      </c>
      <c r="AD6" s="5">
        <v>532.20000000000005</v>
      </c>
      <c r="AE6" s="5">
        <v>535.4</v>
      </c>
      <c r="AF6" s="5">
        <v>511.6</v>
      </c>
      <c r="AG6" s="5">
        <v>448.3</v>
      </c>
      <c r="AH6" s="6">
        <f>AVERAGE(B6:AF6)</f>
        <v>518.63</v>
      </c>
      <c r="AI6" s="5"/>
      <c r="AJ6" s="5"/>
      <c r="AK6" s="5"/>
      <c r="AL6" s="5"/>
      <c r="AM6" s="5"/>
      <c r="AN6" s="5"/>
      <c r="AO6" s="5"/>
      <c r="AP6" s="5"/>
      <c r="AQ6" s="5"/>
      <c r="AR6" s="5"/>
      <c r="AS6" s="5"/>
      <c r="AT6" s="5"/>
      <c r="AU6" s="5"/>
      <c r="AV6" s="5"/>
      <c r="AW6" s="5"/>
      <c r="AX6" s="5"/>
      <c r="AY6" s="5"/>
      <c r="AZ6" s="5"/>
      <c r="BA6" s="5"/>
      <c r="BB6" s="5"/>
      <c r="BC6" s="6"/>
    </row>
    <row r="7" spans="1:55" ht="12.95" customHeight="1">
      <c r="A7" s="5" t="s">
        <v>5</v>
      </c>
      <c r="B7" s="5">
        <v>395.4</v>
      </c>
      <c r="C7" s="5">
        <v>288.60000000000002</v>
      </c>
      <c r="D7" s="5">
        <v>372</v>
      </c>
      <c r="E7" s="5">
        <v>362</v>
      </c>
      <c r="F7" s="5">
        <v>305.60000000000002</v>
      </c>
      <c r="G7" s="5">
        <v>348.2</v>
      </c>
      <c r="H7" s="5">
        <v>347.7</v>
      </c>
      <c r="I7" s="5">
        <v>317.5</v>
      </c>
      <c r="J7" s="5">
        <v>384.6</v>
      </c>
      <c r="K7" s="5">
        <v>252.6</v>
      </c>
      <c r="L7" s="5">
        <v>324</v>
      </c>
      <c r="M7" s="5">
        <v>343.1</v>
      </c>
      <c r="N7" s="5">
        <v>351</v>
      </c>
      <c r="O7" s="5">
        <v>323.5</v>
      </c>
      <c r="P7" s="5">
        <v>314.89999999999998</v>
      </c>
      <c r="Q7" s="5">
        <v>343.3</v>
      </c>
      <c r="R7" s="5">
        <v>321.39999999999998</v>
      </c>
      <c r="S7" s="5">
        <v>333.4</v>
      </c>
      <c r="T7" s="5">
        <v>338.9</v>
      </c>
      <c r="U7" s="5">
        <v>366</v>
      </c>
      <c r="V7" s="5">
        <v>330.6</v>
      </c>
      <c r="W7" s="5">
        <v>353.5</v>
      </c>
      <c r="X7" s="5">
        <v>327.60000000000002</v>
      </c>
      <c r="Y7" s="5">
        <v>368.3</v>
      </c>
      <c r="Z7" s="5">
        <v>375.3</v>
      </c>
      <c r="AA7" s="5">
        <v>325.39999999999998</v>
      </c>
      <c r="AB7" s="5">
        <v>394</v>
      </c>
      <c r="AC7" s="5">
        <v>312</v>
      </c>
      <c r="AD7" s="5">
        <v>280.7</v>
      </c>
      <c r="AE7" s="5">
        <v>324.5</v>
      </c>
      <c r="AF7" s="5">
        <v>357</v>
      </c>
      <c r="AG7" s="5">
        <v>290.39999999999998</v>
      </c>
      <c r="AH7" s="6">
        <f>AVERAGE(B7:AF7)</f>
        <v>338.14838709677417</v>
      </c>
      <c r="AI7" s="5"/>
      <c r="AJ7" s="5"/>
      <c r="AK7" s="5"/>
      <c r="AL7" s="5"/>
      <c r="AM7" s="5"/>
      <c r="AN7" s="5"/>
      <c r="AO7" s="5"/>
      <c r="AP7" s="5"/>
      <c r="AQ7" s="5"/>
      <c r="AR7" s="5"/>
      <c r="AS7" s="5"/>
      <c r="AT7" s="5"/>
      <c r="AU7" s="5"/>
      <c r="AV7" s="5"/>
      <c r="AW7" s="5"/>
      <c r="AX7" s="5"/>
      <c r="AY7" s="5"/>
      <c r="AZ7" s="5"/>
      <c r="BA7" s="5"/>
      <c r="BB7" s="5"/>
      <c r="BC7" s="6"/>
    </row>
    <row r="8" spans="1:55" ht="12.95" customHeight="1">
      <c r="A8" s="5" t="s">
        <v>6</v>
      </c>
      <c r="B8" s="5">
        <v>240.2</v>
      </c>
      <c r="C8" s="5">
        <v>187.9</v>
      </c>
      <c r="D8" s="5">
        <v>237.1</v>
      </c>
      <c r="E8" s="5">
        <v>190.3</v>
      </c>
      <c r="F8" s="5">
        <v>258</v>
      </c>
      <c r="G8" s="5">
        <v>258.89999999999998</v>
      </c>
      <c r="H8" s="5">
        <v>217.9</v>
      </c>
      <c r="I8" s="5">
        <v>228.5</v>
      </c>
      <c r="J8" s="5">
        <v>259.10000000000002</v>
      </c>
      <c r="K8" s="5">
        <v>236.1</v>
      </c>
      <c r="L8" s="5">
        <v>249.5</v>
      </c>
      <c r="M8" s="5">
        <v>232.9</v>
      </c>
      <c r="N8" s="5">
        <v>216</v>
      </c>
      <c r="O8" s="5">
        <v>225</v>
      </c>
      <c r="P8" s="5">
        <v>228.8</v>
      </c>
      <c r="Q8" s="5">
        <v>234.6</v>
      </c>
      <c r="R8" s="5">
        <v>224.7</v>
      </c>
      <c r="S8" s="5">
        <v>233.5</v>
      </c>
      <c r="T8" s="5">
        <v>206.3</v>
      </c>
      <c r="U8" s="5">
        <v>228.6</v>
      </c>
      <c r="V8" s="5">
        <v>244.2</v>
      </c>
      <c r="W8" s="5">
        <v>259.2</v>
      </c>
      <c r="X8" s="5">
        <v>258</v>
      </c>
      <c r="Y8" s="5">
        <v>256</v>
      </c>
      <c r="Z8" s="5">
        <v>210</v>
      </c>
      <c r="AA8" s="5">
        <v>244.5</v>
      </c>
      <c r="AB8" s="5">
        <v>251.7</v>
      </c>
      <c r="AC8" s="5">
        <v>251.4</v>
      </c>
      <c r="AD8" s="5">
        <v>262.5</v>
      </c>
      <c r="AE8" s="5">
        <v>254.6</v>
      </c>
      <c r="AF8" s="5">
        <v>216.1</v>
      </c>
      <c r="AG8" s="5"/>
      <c r="AH8" s="6">
        <f t="shared" ref="AH7:AH15" si="0">AVERAGE(B8:AF8)</f>
        <v>235.55161290322582</v>
      </c>
      <c r="AI8" s="5"/>
      <c r="AJ8" s="5"/>
      <c r="AK8" s="5"/>
      <c r="AL8" s="5"/>
      <c r="AM8" s="5"/>
      <c r="AN8" s="5"/>
      <c r="AO8" s="5"/>
      <c r="AP8" s="5"/>
      <c r="AQ8" s="5"/>
      <c r="AR8" s="5"/>
      <c r="AS8" s="5"/>
      <c r="AT8" s="5"/>
      <c r="AU8" s="5"/>
      <c r="AV8" s="5"/>
      <c r="AW8" s="5"/>
      <c r="AX8" s="5"/>
      <c r="AY8" s="5"/>
      <c r="AZ8" s="5"/>
      <c r="BA8" s="5"/>
      <c r="BB8" s="5"/>
      <c r="BC8" s="6"/>
    </row>
    <row r="9" spans="1:55" ht="12.95" customHeight="1">
      <c r="A9" s="5" t="s">
        <v>7</v>
      </c>
      <c r="B9" s="5">
        <v>183.3</v>
      </c>
      <c r="C9" s="5">
        <v>173</v>
      </c>
      <c r="D9" s="5">
        <v>172.4</v>
      </c>
      <c r="E9" s="5">
        <v>159.30000000000001</v>
      </c>
      <c r="F9" s="5">
        <v>181.1</v>
      </c>
      <c r="G9" s="5">
        <v>182.8</v>
      </c>
      <c r="H9" s="5">
        <v>188</v>
      </c>
      <c r="I9" s="5">
        <v>166.8</v>
      </c>
      <c r="J9" s="5">
        <v>173.7</v>
      </c>
      <c r="K9" s="5">
        <v>173.4</v>
      </c>
      <c r="L9" s="5">
        <v>193.4</v>
      </c>
      <c r="M9" s="5">
        <v>189.7</v>
      </c>
      <c r="N9" s="5">
        <v>155.4</v>
      </c>
      <c r="O9" s="5">
        <v>176.6</v>
      </c>
      <c r="P9" s="5">
        <v>163.80000000000001</v>
      </c>
      <c r="Q9" s="5">
        <v>181.4</v>
      </c>
      <c r="R9" s="5">
        <v>149</v>
      </c>
      <c r="S9" s="5">
        <v>186.2</v>
      </c>
      <c r="T9" s="5">
        <v>175</v>
      </c>
      <c r="U9" s="5">
        <v>176.5</v>
      </c>
      <c r="V9" s="5">
        <v>186.7</v>
      </c>
      <c r="W9" s="5">
        <v>184.2</v>
      </c>
      <c r="X9" s="5">
        <v>197.9</v>
      </c>
      <c r="Y9" s="5">
        <v>168</v>
      </c>
      <c r="Z9" s="5">
        <v>160.80000000000001</v>
      </c>
      <c r="AA9" s="5">
        <v>178.9</v>
      </c>
      <c r="AB9" s="5">
        <v>199.1</v>
      </c>
      <c r="AC9" s="5">
        <v>153.80000000000001</v>
      </c>
      <c r="AD9" s="5">
        <v>173.3</v>
      </c>
      <c r="AE9" s="5">
        <v>190.6</v>
      </c>
      <c r="AF9" s="5">
        <v>174.2</v>
      </c>
      <c r="AG9" s="5"/>
      <c r="AH9" s="6">
        <f t="shared" si="0"/>
        <v>176.39677419354842</v>
      </c>
      <c r="AI9" s="5"/>
      <c r="AJ9" s="5"/>
      <c r="AK9" s="5"/>
      <c r="AL9" s="5"/>
      <c r="AM9" s="5"/>
      <c r="AN9" s="5"/>
      <c r="AO9" s="5"/>
      <c r="AP9" s="5"/>
      <c r="AQ9" s="5"/>
      <c r="AR9" s="5"/>
      <c r="AS9" s="5"/>
      <c r="AT9" s="5"/>
      <c r="AU9" s="5"/>
      <c r="AV9" s="5"/>
      <c r="AW9" s="5"/>
      <c r="AX9" s="5"/>
      <c r="AY9" s="5"/>
      <c r="AZ9" s="5"/>
      <c r="BA9" s="5"/>
      <c r="BB9" s="5"/>
      <c r="BC9" s="6"/>
    </row>
    <row r="10" spans="1:55" ht="12.95" customHeight="1">
      <c r="A10" s="5" t="s">
        <v>8</v>
      </c>
      <c r="B10" s="5">
        <v>203.9</v>
      </c>
      <c r="C10" s="5">
        <v>200.1</v>
      </c>
      <c r="D10" s="5">
        <v>172</v>
      </c>
      <c r="E10" s="5">
        <v>220.5</v>
      </c>
      <c r="F10" s="5">
        <v>211.1</v>
      </c>
      <c r="G10" s="5">
        <v>214</v>
      </c>
      <c r="H10" s="5">
        <v>176.4</v>
      </c>
      <c r="I10" s="5">
        <v>209.9</v>
      </c>
      <c r="J10" s="5">
        <v>181.5</v>
      </c>
      <c r="K10" s="5">
        <v>211.7</v>
      </c>
      <c r="L10" s="5">
        <v>175.1</v>
      </c>
      <c r="M10" s="5">
        <v>223.5</v>
      </c>
      <c r="N10" s="5">
        <v>181.7</v>
      </c>
      <c r="O10" s="5">
        <v>180.2</v>
      </c>
      <c r="P10" s="5">
        <v>188.1</v>
      </c>
      <c r="Q10" s="5">
        <v>215.3</v>
      </c>
      <c r="R10" s="5">
        <v>194.2</v>
      </c>
      <c r="S10" s="5">
        <v>226.2</v>
      </c>
      <c r="T10" s="5">
        <v>216.1</v>
      </c>
      <c r="U10" s="5">
        <v>186.3</v>
      </c>
      <c r="V10" s="5">
        <v>211.1</v>
      </c>
      <c r="W10" s="5">
        <v>183.4</v>
      </c>
      <c r="X10" s="5">
        <v>179.1</v>
      </c>
      <c r="Y10" s="5">
        <v>203</v>
      </c>
      <c r="Z10" s="5">
        <v>224</v>
      </c>
      <c r="AA10" s="5">
        <v>225.9</v>
      </c>
      <c r="AB10" s="5">
        <v>194</v>
      </c>
      <c r="AC10" s="5">
        <v>227.3</v>
      </c>
      <c r="AD10" s="5">
        <v>229.9</v>
      </c>
      <c r="AE10" s="5">
        <v>225.7</v>
      </c>
      <c r="AF10" s="5">
        <v>222.4</v>
      </c>
      <c r="AG10" s="5"/>
      <c r="AH10" s="6">
        <f t="shared" si="0"/>
        <v>203.66451612903222</v>
      </c>
      <c r="AI10" s="5"/>
      <c r="AJ10" s="5"/>
      <c r="AK10" s="5"/>
      <c r="AL10" s="5"/>
      <c r="AM10" s="5"/>
      <c r="AN10" s="5"/>
      <c r="AO10" s="5"/>
      <c r="AP10" s="5"/>
      <c r="AQ10" s="5"/>
      <c r="AR10" s="5"/>
      <c r="AS10" s="5"/>
      <c r="AT10" s="5"/>
      <c r="AU10" s="5"/>
      <c r="AV10" s="5"/>
      <c r="AW10" s="5"/>
      <c r="AX10" s="5"/>
      <c r="AY10" s="5"/>
      <c r="AZ10" s="5"/>
      <c r="BA10" s="5"/>
      <c r="BB10" s="5"/>
      <c r="BC10" s="6"/>
    </row>
    <row r="11" spans="1:55" ht="12.95" customHeight="1">
      <c r="A11" s="5" t="s">
        <v>9</v>
      </c>
      <c r="B11" s="5">
        <v>289.89999999999998</v>
      </c>
      <c r="C11" s="5">
        <v>263.60000000000002</v>
      </c>
      <c r="D11" s="5">
        <v>268.60000000000002</v>
      </c>
      <c r="E11" s="5">
        <v>240.5</v>
      </c>
      <c r="F11" s="5">
        <v>264.8</v>
      </c>
      <c r="G11" s="5">
        <v>277.5</v>
      </c>
      <c r="H11" s="5">
        <v>258.89999999999998</v>
      </c>
      <c r="I11" s="5">
        <v>297.39999999999998</v>
      </c>
      <c r="J11" s="5">
        <v>311</v>
      </c>
      <c r="K11" s="5">
        <v>290.2</v>
      </c>
      <c r="L11" s="5">
        <v>310.7</v>
      </c>
      <c r="M11" s="5">
        <v>299.10000000000002</v>
      </c>
      <c r="N11" s="5">
        <v>275.89999999999998</v>
      </c>
      <c r="O11" s="5">
        <v>278.89999999999998</v>
      </c>
      <c r="P11" s="5">
        <v>281.7</v>
      </c>
      <c r="Q11" s="5">
        <v>281.60000000000002</v>
      </c>
      <c r="R11" s="5">
        <v>291.7</v>
      </c>
      <c r="S11" s="5">
        <v>276.60000000000002</v>
      </c>
      <c r="T11" s="5">
        <v>305.10000000000002</v>
      </c>
      <c r="U11" s="5">
        <v>325.7</v>
      </c>
      <c r="V11" s="5">
        <v>303.5</v>
      </c>
      <c r="W11" s="5">
        <v>332</v>
      </c>
      <c r="X11" s="5">
        <v>286.60000000000002</v>
      </c>
      <c r="Y11" s="5">
        <v>288.39999999999998</v>
      </c>
      <c r="Z11" s="5">
        <v>293.5</v>
      </c>
      <c r="AA11" s="5">
        <v>355</v>
      </c>
      <c r="AB11" s="5">
        <v>285.5</v>
      </c>
      <c r="AC11" s="5">
        <v>284.5</v>
      </c>
      <c r="AD11" s="5">
        <v>311.7</v>
      </c>
      <c r="AE11" s="5">
        <v>289.7</v>
      </c>
      <c r="AF11" s="5">
        <v>289.7</v>
      </c>
      <c r="AG11" s="5"/>
      <c r="AH11" s="6">
        <f t="shared" si="0"/>
        <v>290.62903225806457</v>
      </c>
      <c r="AI11" s="5"/>
      <c r="AJ11" s="5"/>
      <c r="AK11" s="5"/>
      <c r="AL11" s="5"/>
      <c r="AM11" s="5"/>
      <c r="AN11" s="5"/>
      <c r="AO11" s="5"/>
      <c r="AP11" s="5"/>
      <c r="AQ11" s="5"/>
      <c r="AR11" s="5"/>
      <c r="AS11" s="5"/>
      <c r="AT11" s="5"/>
      <c r="AU11" s="5"/>
      <c r="AV11" s="5"/>
      <c r="AW11" s="5"/>
      <c r="AX11" s="5"/>
      <c r="AY11" s="5"/>
      <c r="AZ11" s="5"/>
      <c r="BA11" s="5"/>
      <c r="BB11" s="5"/>
      <c r="BC11" s="6"/>
    </row>
    <row r="12" spans="1:55" ht="12.95" customHeight="1">
      <c r="A12" s="5" t="s">
        <v>10</v>
      </c>
      <c r="B12" s="5">
        <v>393.6</v>
      </c>
      <c r="C12" s="5">
        <v>408.2</v>
      </c>
      <c r="D12" s="5">
        <v>362</v>
      </c>
      <c r="E12" s="5">
        <v>326.3</v>
      </c>
      <c r="F12" s="5">
        <v>449.4</v>
      </c>
      <c r="G12" s="5">
        <v>385.9</v>
      </c>
      <c r="H12" s="5">
        <v>361.1</v>
      </c>
      <c r="I12" s="5">
        <v>372.3</v>
      </c>
      <c r="J12" s="5">
        <v>372.1</v>
      </c>
      <c r="K12" s="5">
        <v>370.2</v>
      </c>
      <c r="L12" s="5">
        <v>407.3</v>
      </c>
      <c r="M12" s="5">
        <v>400.5</v>
      </c>
      <c r="N12" s="5">
        <v>425.8</v>
      </c>
      <c r="O12" s="5">
        <v>441.9</v>
      </c>
      <c r="P12" s="5">
        <v>395.7</v>
      </c>
      <c r="Q12" s="5">
        <v>436.8</v>
      </c>
      <c r="R12" s="5">
        <v>420.5</v>
      </c>
      <c r="S12" s="5">
        <v>399.7</v>
      </c>
      <c r="T12" s="5">
        <v>414.7</v>
      </c>
      <c r="U12" s="5">
        <v>408.5</v>
      </c>
      <c r="V12" s="5">
        <v>441.9</v>
      </c>
      <c r="W12" s="5">
        <v>416</v>
      </c>
      <c r="X12" s="5">
        <v>391.6</v>
      </c>
      <c r="Y12" s="5">
        <v>410.4</v>
      </c>
      <c r="Z12" s="5">
        <v>412.3</v>
      </c>
      <c r="AA12" s="5">
        <v>498.4</v>
      </c>
      <c r="AB12" s="5">
        <v>454.1</v>
      </c>
      <c r="AC12" s="5">
        <v>399.6</v>
      </c>
      <c r="AD12" s="5">
        <v>427.3</v>
      </c>
      <c r="AE12" s="5">
        <v>429.4</v>
      </c>
      <c r="AF12" s="5">
        <v>351.4</v>
      </c>
      <c r="AG12" s="5"/>
      <c r="AH12" s="6">
        <f t="shared" si="0"/>
        <v>405.96451612903218</v>
      </c>
      <c r="AI12" s="5"/>
      <c r="AJ12" s="5"/>
      <c r="AK12" s="5"/>
      <c r="AL12" s="5"/>
      <c r="AM12" s="5"/>
      <c r="AN12" s="5"/>
      <c r="AO12" s="5"/>
      <c r="AP12" s="5"/>
      <c r="AQ12" s="5"/>
      <c r="AR12" s="5"/>
      <c r="AS12" s="5"/>
      <c r="AT12" s="5"/>
      <c r="AU12" s="5"/>
      <c r="AV12" s="5"/>
      <c r="AW12" s="5"/>
      <c r="AX12" s="5"/>
      <c r="AY12" s="5"/>
      <c r="AZ12" s="5"/>
      <c r="BA12" s="5"/>
      <c r="BB12" s="5"/>
      <c r="BC12" s="6"/>
    </row>
    <row r="13" spans="1:55" ht="12.95" customHeight="1">
      <c r="A13" s="5" t="s">
        <v>11</v>
      </c>
      <c r="B13" s="5">
        <v>484.8</v>
      </c>
      <c r="C13" s="5">
        <v>399.9</v>
      </c>
      <c r="D13" s="5">
        <v>522.6</v>
      </c>
      <c r="E13" s="5">
        <v>520</v>
      </c>
      <c r="F13" s="5">
        <v>579</v>
      </c>
      <c r="G13" s="5">
        <v>557.20000000000005</v>
      </c>
      <c r="H13" s="5">
        <v>485</v>
      </c>
      <c r="I13" s="5">
        <v>634.9</v>
      </c>
      <c r="J13" s="5">
        <v>597.5</v>
      </c>
      <c r="K13" s="5">
        <v>506.1</v>
      </c>
      <c r="L13" s="5">
        <v>567.4</v>
      </c>
      <c r="M13" s="5">
        <v>598.9</v>
      </c>
      <c r="N13" s="5">
        <v>500.6</v>
      </c>
      <c r="O13" s="5">
        <v>540.20000000000005</v>
      </c>
      <c r="P13" s="5">
        <v>573.4</v>
      </c>
      <c r="Q13" s="5">
        <v>509.1</v>
      </c>
      <c r="R13" s="5">
        <v>630.4</v>
      </c>
      <c r="S13" s="5">
        <v>572.29999999999995</v>
      </c>
      <c r="T13" s="5">
        <v>493.7</v>
      </c>
      <c r="U13" s="5">
        <v>607</v>
      </c>
      <c r="V13" s="5">
        <v>559.29999999999995</v>
      </c>
      <c r="W13" s="5">
        <v>617.4</v>
      </c>
      <c r="X13" s="5">
        <v>561.29999999999995</v>
      </c>
      <c r="Y13" s="5">
        <v>584.20000000000005</v>
      </c>
      <c r="Z13" s="5">
        <v>679</v>
      </c>
      <c r="AA13" s="5">
        <v>514.5</v>
      </c>
      <c r="AB13" s="5">
        <v>612.70000000000005</v>
      </c>
      <c r="AC13" s="5">
        <v>576.6</v>
      </c>
      <c r="AD13" s="5">
        <v>648.6</v>
      </c>
      <c r="AE13" s="5">
        <v>614</v>
      </c>
      <c r="AF13" s="5">
        <v>561.70000000000005</v>
      </c>
      <c r="AG13" s="5"/>
      <c r="AH13" s="6">
        <f t="shared" si="0"/>
        <v>561.59032258064519</v>
      </c>
      <c r="AI13" s="5"/>
      <c r="AJ13" s="5"/>
      <c r="AK13" s="5"/>
      <c r="AL13" s="5"/>
      <c r="AM13" s="5"/>
      <c r="AN13" s="5"/>
      <c r="AO13" s="5"/>
      <c r="AP13" s="5"/>
      <c r="AQ13" s="5"/>
      <c r="AR13" s="5"/>
      <c r="AS13" s="5"/>
      <c r="AT13" s="5"/>
      <c r="AU13" s="5"/>
      <c r="AV13" s="5"/>
      <c r="AW13" s="5"/>
      <c r="AX13" s="5"/>
      <c r="AY13" s="5"/>
      <c r="AZ13" s="5"/>
      <c r="BA13" s="5"/>
      <c r="BB13" s="5"/>
      <c r="BC13" s="6"/>
    </row>
    <row r="14" spans="1:55" ht="12.95" customHeight="1">
      <c r="A14" s="5" t="s">
        <v>12</v>
      </c>
      <c r="B14" s="5">
        <v>655.6</v>
      </c>
      <c r="C14" s="5">
        <v>599.79999999999995</v>
      </c>
      <c r="D14" s="5">
        <v>609.20000000000005</v>
      </c>
      <c r="E14" s="5">
        <v>608.4</v>
      </c>
      <c r="F14" s="5">
        <v>562.70000000000005</v>
      </c>
      <c r="G14" s="5">
        <v>668.7</v>
      </c>
      <c r="H14" s="5">
        <v>623.79999999999995</v>
      </c>
      <c r="I14" s="5">
        <v>600</v>
      </c>
      <c r="J14" s="5">
        <v>610.20000000000005</v>
      </c>
      <c r="K14" s="5">
        <v>608.79999999999995</v>
      </c>
      <c r="L14" s="5">
        <v>690.7</v>
      </c>
      <c r="M14" s="5">
        <v>793.2</v>
      </c>
      <c r="N14" s="5">
        <v>652.6</v>
      </c>
      <c r="O14" s="5">
        <v>575.20000000000005</v>
      </c>
      <c r="P14" s="5">
        <v>655.4</v>
      </c>
      <c r="Q14" s="5">
        <v>563.70000000000005</v>
      </c>
      <c r="R14" s="5">
        <v>655.8</v>
      </c>
      <c r="S14" s="5">
        <v>682.6</v>
      </c>
      <c r="T14" s="5">
        <v>712.6</v>
      </c>
      <c r="U14" s="5">
        <v>721.3</v>
      </c>
      <c r="V14" s="5">
        <v>677.6</v>
      </c>
      <c r="W14" s="5">
        <v>754.8</v>
      </c>
      <c r="X14" s="5">
        <v>681.6</v>
      </c>
      <c r="Y14" s="5">
        <v>649.29999999999995</v>
      </c>
      <c r="Z14" s="5">
        <v>775.1</v>
      </c>
      <c r="AA14" s="5">
        <v>709.6</v>
      </c>
      <c r="AB14" s="5">
        <v>758.3</v>
      </c>
      <c r="AC14" s="5">
        <v>661.6</v>
      </c>
      <c r="AD14" s="5">
        <v>769.1</v>
      </c>
      <c r="AE14" s="5">
        <v>722</v>
      </c>
      <c r="AF14" s="5">
        <v>614.29999999999995</v>
      </c>
      <c r="AG14" s="5"/>
      <c r="AH14" s="6">
        <f t="shared" si="0"/>
        <v>665.27741935483846</v>
      </c>
      <c r="AI14" s="5"/>
      <c r="AJ14" s="5"/>
      <c r="AK14" s="5"/>
      <c r="AL14" s="5"/>
      <c r="AM14" s="5"/>
      <c r="AN14" s="5"/>
      <c r="AO14" s="5"/>
      <c r="AP14" s="5"/>
      <c r="AQ14" s="5"/>
      <c r="AR14" s="5"/>
      <c r="AS14" s="5"/>
      <c r="AT14" s="5"/>
      <c r="AU14" s="5"/>
      <c r="AV14" s="5"/>
      <c r="AW14" s="5"/>
      <c r="AX14" s="5"/>
      <c r="AY14" s="5"/>
      <c r="AZ14" s="5"/>
      <c r="BA14" s="5"/>
      <c r="BB14" s="5"/>
      <c r="BC14" s="6"/>
    </row>
    <row r="15" spans="1:55" ht="12.95" customHeight="1">
      <c r="A15" s="5" t="s">
        <v>13</v>
      </c>
      <c r="B15" s="5">
        <v>707.9</v>
      </c>
      <c r="C15" s="5">
        <v>699.8</v>
      </c>
      <c r="D15" s="5">
        <v>717.7</v>
      </c>
      <c r="E15" s="5">
        <v>687.6</v>
      </c>
      <c r="F15" s="5">
        <v>747.7</v>
      </c>
      <c r="G15" s="5">
        <v>712</v>
      </c>
      <c r="H15" s="5">
        <v>616.20000000000005</v>
      </c>
      <c r="I15" s="5">
        <v>643.6</v>
      </c>
      <c r="J15" s="5">
        <v>766.3</v>
      </c>
      <c r="K15" s="5">
        <v>725.6</v>
      </c>
      <c r="L15" s="5">
        <v>844.3</v>
      </c>
      <c r="M15" s="5">
        <v>764.8</v>
      </c>
      <c r="N15" s="5">
        <v>753.4</v>
      </c>
      <c r="O15" s="5">
        <v>746.4</v>
      </c>
      <c r="P15" s="5">
        <v>808.5</v>
      </c>
      <c r="Q15" s="5">
        <v>684.7</v>
      </c>
      <c r="R15" s="5">
        <v>765.5</v>
      </c>
      <c r="S15" s="5">
        <v>828.1</v>
      </c>
      <c r="T15" s="5">
        <v>705.7</v>
      </c>
      <c r="U15" s="5">
        <v>698.3</v>
      </c>
      <c r="V15" s="5">
        <v>741.7</v>
      </c>
      <c r="W15" s="5">
        <v>705</v>
      </c>
      <c r="X15" s="5">
        <v>720.1</v>
      </c>
      <c r="Y15" s="5">
        <v>803.7</v>
      </c>
      <c r="Z15" s="5">
        <v>755.1</v>
      </c>
      <c r="AA15" s="5">
        <v>628.4</v>
      </c>
      <c r="AB15" s="5">
        <v>791.7</v>
      </c>
      <c r="AC15" s="5">
        <v>730.6</v>
      </c>
      <c r="AD15" s="5">
        <v>732</v>
      </c>
      <c r="AE15" s="5">
        <v>807.7</v>
      </c>
      <c r="AF15" s="5">
        <v>720.8</v>
      </c>
      <c r="AG15" s="5"/>
      <c r="AH15" s="6">
        <f t="shared" si="0"/>
        <v>734.22258064516132</v>
      </c>
      <c r="AI15" s="5"/>
      <c r="AJ15" s="5"/>
      <c r="AK15" s="5"/>
      <c r="AL15" s="5"/>
      <c r="AM15" s="5"/>
      <c r="AN15" s="5"/>
      <c r="AO15" s="5"/>
      <c r="AP15" s="5"/>
      <c r="AQ15" s="5"/>
      <c r="AR15" s="5"/>
      <c r="AS15" s="5"/>
      <c r="AT15" s="5"/>
      <c r="AU15" s="5"/>
      <c r="AV15" s="5"/>
      <c r="AW15" s="5"/>
      <c r="AX15" s="5"/>
      <c r="AY15" s="5"/>
      <c r="AZ15" s="5"/>
      <c r="BA15" s="5"/>
      <c r="BB15" s="5"/>
      <c r="BC15" s="6"/>
    </row>
    <row r="16" spans="1:55" ht="12.95" customHeight="1">
      <c r="A16" s="5" t="s">
        <v>14</v>
      </c>
      <c r="B16" s="5">
        <f t="shared" ref="B16:W16" si="1">SUM(B4:B15)</f>
        <v>3554.6</v>
      </c>
      <c r="C16" s="5">
        <f t="shared" si="1"/>
        <v>5138.1000000000004</v>
      </c>
      <c r="D16" s="5">
        <f t="shared" si="1"/>
        <v>5157</v>
      </c>
      <c r="E16" s="5">
        <f t="shared" si="1"/>
        <v>4931.3000000000011</v>
      </c>
      <c r="F16" s="5">
        <f t="shared" si="1"/>
        <v>5373.5</v>
      </c>
      <c r="G16" s="5">
        <f t="shared" si="1"/>
        <v>5441.5</v>
      </c>
      <c r="H16" s="5">
        <f t="shared" si="1"/>
        <v>5056.7</v>
      </c>
      <c r="I16" s="5">
        <f t="shared" si="1"/>
        <v>5196.3000000000011</v>
      </c>
      <c r="J16" s="5">
        <f t="shared" si="1"/>
        <v>5476</v>
      </c>
      <c r="K16" s="5">
        <f t="shared" si="1"/>
        <v>5092.8999999999996</v>
      </c>
      <c r="L16" s="5">
        <f t="shared" si="1"/>
        <v>5507.3</v>
      </c>
      <c r="M16" s="5">
        <f t="shared" si="1"/>
        <v>5570.7</v>
      </c>
      <c r="N16" s="5">
        <f t="shared" si="1"/>
        <v>5382.8</v>
      </c>
      <c r="O16" s="5">
        <f t="shared" si="1"/>
        <v>5328.5999999999995</v>
      </c>
      <c r="P16" s="5">
        <f t="shared" si="1"/>
        <v>5386</v>
      </c>
      <c r="Q16" s="5">
        <f t="shared" si="1"/>
        <v>5364.6</v>
      </c>
      <c r="R16" s="5">
        <f t="shared" si="1"/>
        <v>5465.4</v>
      </c>
      <c r="S16" s="5">
        <f t="shared" si="1"/>
        <v>5663.8</v>
      </c>
      <c r="T16" s="5">
        <f t="shared" si="1"/>
        <v>5383.5999999999995</v>
      </c>
      <c r="U16" s="5">
        <f t="shared" si="1"/>
        <v>5546.5</v>
      </c>
      <c r="V16" s="5">
        <f t="shared" si="1"/>
        <v>5587.2</v>
      </c>
      <c r="W16" s="5">
        <f t="shared" si="1"/>
        <v>5625.5999999999995</v>
      </c>
      <c r="X16" s="5">
        <f t="shared" ref="X16:AF16" si="2">SUM(X4:X15)</f>
        <v>5511.1</v>
      </c>
      <c r="Y16" s="5">
        <f t="shared" si="2"/>
        <v>5579.4000000000005</v>
      </c>
      <c r="Z16" s="5">
        <f t="shared" si="2"/>
        <v>5802.1000000000013</v>
      </c>
      <c r="AA16" s="5">
        <f t="shared" si="2"/>
        <v>5584.9000000000005</v>
      </c>
      <c r="AB16" s="5">
        <f t="shared" si="2"/>
        <v>5760.5999999999995</v>
      </c>
      <c r="AC16" s="5">
        <f t="shared" si="2"/>
        <v>5643.1000000000013</v>
      </c>
      <c r="AD16" s="5">
        <f t="shared" si="2"/>
        <v>5750.9000000000005</v>
      </c>
      <c r="AE16" s="5">
        <f t="shared" si="2"/>
        <v>5861.9</v>
      </c>
      <c r="AF16" s="5">
        <f t="shared" si="2"/>
        <v>5368.5</v>
      </c>
      <c r="AG16" s="5"/>
      <c r="AH16" s="6">
        <f>AVERAGE(B16:AF16)</f>
        <v>5390.0806451612907</v>
      </c>
      <c r="AI16" s="5"/>
      <c r="AJ16" s="5"/>
      <c r="AK16" s="5"/>
      <c r="AL16" s="5"/>
      <c r="AM16" s="5"/>
      <c r="AN16" s="5"/>
      <c r="AO16" s="5"/>
      <c r="AP16" s="5"/>
      <c r="AQ16" s="5"/>
      <c r="AR16" s="5"/>
      <c r="AS16" s="5"/>
      <c r="AT16" s="5"/>
      <c r="AU16" s="5"/>
      <c r="AV16" s="5"/>
      <c r="AW16" s="5"/>
      <c r="AX16" s="5"/>
      <c r="AY16" s="5"/>
      <c r="AZ16" s="5"/>
      <c r="BA16" s="5"/>
      <c r="BB16" s="5"/>
      <c r="BC16" s="6"/>
    </row>
    <row r="17" spans="1:55" ht="12.95" customHeight="1">
      <c r="AI17" s="5"/>
      <c r="AJ17" s="5"/>
      <c r="AK17" s="5"/>
      <c r="AL17" s="5"/>
      <c r="AM17" s="5"/>
      <c r="AN17" s="5"/>
      <c r="AO17" s="5"/>
      <c r="AP17" s="5"/>
      <c r="AQ17" s="5"/>
      <c r="AR17" s="5"/>
      <c r="AS17" s="5"/>
      <c r="AT17" s="5"/>
      <c r="AU17" s="5"/>
      <c r="AV17" s="5"/>
      <c r="AW17" s="5"/>
      <c r="AX17" s="5"/>
      <c r="AY17" s="5"/>
      <c r="AZ17" s="5"/>
      <c r="BA17" s="5"/>
      <c r="BB17" s="5"/>
      <c r="BC17" s="6"/>
    </row>
    <row r="18" spans="1:55" ht="12.95" customHeight="1"/>
    <row r="19" spans="1:55" ht="12.95" customHeight="1">
      <c r="A19" s="5" t="s">
        <v>18</v>
      </c>
      <c r="AH19" s="1" t="s">
        <v>0</v>
      </c>
    </row>
    <row r="20" spans="1:55" ht="12.95" customHeight="1">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18" t="s">
        <v>1</v>
      </c>
    </row>
    <row r="21" spans="1:55" ht="12.95" customHeight="1">
      <c r="A21" s="5"/>
      <c r="B21" s="5">
        <v>86</v>
      </c>
      <c r="C21" s="5">
        <v>87</v>
      </c>
      <c r="D21" s="5">
        <v>88</v>
      </c>
      <c r="E21" s="5">
        <v>89</v>
      </c>
      <c r="F21" s="5">
        <v>90</v>
      </c>
      <c r="G21" s="5">
        <v>91</v>
      </c>
      <c r="H21" s="5">
        <v>92</v>
      </c>
      <c r="I21" s="5">
        <v>93</v>
      </c>
      <c r="J21" s="5">
        <v>94</v>
      </c>
      <c r="K21" s="5">
        <v>95</v>
      </c>
      <c r="L21" s="5">
        <v>96</v>
      </c>
      <c r="M21" s="5">
        <v>97</v>
      </c>
      <c r="N21" s="5">
        <v>98</v>
      </c>
      <c r="O21" s="5">
        <v>99</v>
      </c>
      <c r="P21" s="5">
        <v>2000</v>
      </c>
      <c r="Q21" s="5">
        <v>2001</v>
      </c>
      <c r="R21" s="5">
        <v>2002</v>
      </c>
      <c r="S21" s="5">
        <v>2003</v>
      </c>
      <c r="T21" s="5">
        <v>2004</v>
      </c>
      <c r="U21" s="5">
        <v>2005</v>
      </c>
      <c r="V21" s="5">
        <v>2006</v>
      </c>
      <c r="W21" s="5">
        <v>2007</v>
      </c>
      <c r="X21" s="5">
        <v>2008</v>
      </c>
      <c r="Y21" s="5">
        <v>2009</v>
      </c>
      <c r="Z21" s="5">
        <v>2010</v>
      </c>
      <c r="AA21" s="5">
        <v>2011</v>
      </c>
      <c r="AB21" s="5">
        <v>2012</v>
      </c>
      <c r="AC21" s="5">
        <v>2013</v>
      </c>
      <c r="AD21" s="5">
        <v>2014</v>
      </c>
      <c r="AE21" s="5">
        <v>2015</v>
      </c>
      <c r="AF21" s="5">
        <v>2016</v>
      </c>
      <c r="AG21" s="5">
        <v>2017</v>
      </c>
      <c r="AH21" s="18" t="s">
        <v>188</v>
      </c>
    </row>
    <row r="22" spans="1:55" ht="12.95" customHeight="1">
      <c r="A22" s="5" t="s">
        <v>2</v>
      </c>
      <c r="B22" s="6"/>
      <c r="C22" s="6">
        <f>SUM(C4/31)</f>
        <v>25.729032258064517</v>
      </c>
      <c r="D22" s="6">
        <f t="shared" ref="D22:R22" si="3">SUM(D4/31)</f>
        <v>24.63225806451613</v>
      </c>
      <c r="E22" s="6">
        <f t="shared" si="3"/>
        <v>19.351612903225806</v>
      </c>
      <c r="F22" s="6">
        <f t="shared" si="3"/>
        <v>22.696774193548389</v>
      </c>
      <c r="G22" s="6">
        <f t="shared" si="3"/>
        <v>22.948387096774194</v>
      </c>
      <c r="H22" s="6">
        <f t="shared" si="3"/>
        <v>23.080645161290324</v>
      </c>
      <c r="I22" s="6">
        <f t="shared" si="3"/>
        <v>22.025806451612901</v>
      </c>
      <c r="J22" s="6">
        <f t="shared" si="3"/>
        <v>22.654838709677417</v>
      </c>
      <c r="K22" s="6">
        <f t="shared" si="3"/>
        <v>23.061290322580643</v>
      </c>
      <c r="L22" s="6">
        <f t="shared" si="3"/>
        <v>21.819354838709678</v>
      </c>
      <c r="M22" s="6">
        <f t="shared" si="3"/>
        <v>22.154838709677417</v>
      </c>
      <c r="N22" s="6">
        <f t="shared" si="3"/>
        <v>24.032258064516128</v>
      </c>
      <c r="O22" s="6">
        <f t="shared" si="3"/>
        <v>23.767741935483869</v>
      </c>
      <c r="P22" s="6">
        <f t="shared" si="3"/>
        <v>20.819354838709678</v>
      </c>
      <c r="Q22" s="6">
        <f t="shared" si="3"/>
        <v>25.329032258064519</v>
      </c>
      <c r="R22" s="6">
        <f t="shared" si="3"/>
        <v>22.754838709677419</v>
      </c>
      <c r="S22" s="6">
        <f t="shared" ref="S22:AG22" si="4">SUM(S4/31)</f>
        <v>25.429032258064513</v>
      </c>
      <c r="T22" s="6">
        <f t="shared" si="4"/>
        <v>23.883870967741935</v>
      </c>
      <c r="U22" s="6">
        <f t="shared" si="4"/>
        <v>24.054838709677419</v>
      </c>
      <c r="V22" s="6">
        <f t="shared" si="4"/>
        <v>24.906451612903226</v>
      </c>
      <c r="W22" s="6">
        <f t="shared" si="4"/>
        <v>22.522580645161291</v>
      </c>
      <c r="X22" s="6">
        <f t="shared" si="4"/>
        <v>25.325806451612905</v>
      </c>
      <c r="Y22" s="6">
        <f t="shared" si="4"/>
        <v>25.683870967741935</v>
      </c>
      <c r="Z22" s="6">
        <f t="shared" si="4"/>
        <v>23.796774193548387</v>
      </c>
      <c r="AA22" s="6">
        <f t="shared" si="4"/>
        <v>23.167741935483871</v>
      </c>
      <c r="AB22" s="6">
        <f t="shared" si="4"/>
        <v>25.774193548387096</v>
      </c>
      <c r="AC22" s="6">
        <f t="shared" si="4"/>
        <v>25.380645161290321</v>
      </c>
      <c r="AD22" s="6">
        <f t="shared" si="4"/>
        <v>24.119354838709679</v>
      </c>
      <c r="AE22" s="6">
        <f t="shared" si="4"/>
        <v>26.554838709677419</v>
      </c>
      <c r="AF22" s="6">
        <f t="shared" si="4"/>
        <v>21.9</v>
      </c>
      <c r="AG22" s="6">
        <f t="shared" si="4"/>
        <v>23.674193548387095</v>
      </c>
      <c r="AH22" s="6">
        <f>AVERAGE(B22:AF22)</f>
        <v>23.645268817204293</v>
      </c>
    </row>
    <row r="23" spans="1:55" ht="12.95" customHeight="1">
      <c r="A23" s="5" t="s">
        <v>3</v>
      </c>
      <c r="B23" s="6"/>
      <c r="C23" s="6">
        <f>SUM(C5/28)</f>
        <v>22.592857142857145</v>
      </c>
      <c r="D23" s="6">
        <f>SUM(D5/29)</f>
        <v>17.144827586206898</v>
      </c>
      <c r="E23" s="6">
        <f t="shared" ref="E23:R23" si="5">SUM(E5/28)</f>
        <v>18.62142857142857</v>
      </c>
      <c r="F23" s="6">
        <f t="shared" si="5"/>
        <v>19.846428571428572</v>
      </c>
      <c r="G23" s="6">
        <f t="shared" si="5"/>
        <v>21.88214285714286</v>
      </c>
      <c r="H23" s="6">
        <f>SUM(H5/29)</f>
        <v>19.651724137931033</v>
      </c>
      <c r="I23" s="6">
        <f t="shared" si="5"/>
        <v>20.092857142857145</v>
      </c>
      <c r="J23" s="6">
        <f t="shared" si="5"/>
        <v>21.528571428571428</v>
      </c>
      <c r="K23" s="6">
        <f t="shared" si="5"/>
        <v>17.582142857142859</v>
      </c>
      <c r="L23" s="6">
        <f>SUM(L5/29)</f>
        <v>19.913793103448278</v>
      </c>
      <c r="M23" s="6">
        <f t="shared" si="5"/>
        <v>20.067857142857143</v>
      </c>
      <c r="N23" s="6">
        <f t="shared" si="5"/>
        <v>21.675000000000001</v>
      </c>
      <c r="O23" s="6">
        <f t="shared" si="5"/>
        <v>21.564285714285713</v>
      </c>
      <c r="P23" s="6">
        <f>SUM(P5/29)</f>
        <v>19.762068965517241</v>
      </c>
      <c r="Q23" s="6">
        <f t="shared" si="5"/>
        <v>20.807142857142857</v>
      </c>
      <c r="R23" s="6">
        <f t="shared" si="5"/>
        <v>20.264285714285712</v>
      </c>
      <c r="S23" s="6">
        <f>SUM(S5/28)</f>
        <v>21.914285714285715</v>
      </c>
      <c r="T23" s="6">
        <f>SUM(T5/29)</f>
        <v>17.968965517241379</v>
      </c>
      <c r="U23" s="6">
        <f>SUM(U5/28)</f>
        <v>21.389285714285712</v>
      </c>
      <c r="V23" s="6">
        <f>SUM(V5/28)</f>
        <v>22.310714285714287</v>
      </c>
      <c r="W23" s="6">
        <f>SUM(W5/28)</f>
        <v>20.714285714285715</v>
      </c>
      <c r="X23" s="6">
        <f>SUM(X5/29)</f>
        <v>21.303448275862067</v>
      </c>
      <c r="Y23" s="6">
        <f>SUM(Y5/28)</f>
        <v>18.274999999999999</v>
      </c>
      <c r="Z23" s="6">
        <f>SUM(Z5/28)</f>
        <v>21.585714285714285</v>
      </c>
      <c r="AA23" s="6">
        <f>SUM(AA5/28)</f>
        <v>22.324999999999999</v>
      </c>
      <c r="AB23" s="6">
        <f>SUM(AB5/29)</f>
        <v>17.951724137931034</v>
      </c>
      <c r="AC23" s="6">
        <f>SUM(AC5/28)</f>
        <v>24.964285714285715</v>
      </c>
      <c r="AD23" s="6">
        <f>SUM(AD5/28)</f>
        <v>22.710714285714285</v>
      </c>
      <c r="AE23" s="6">
        <f>SUM(AE5/28)</f>
        <v>23.039285714285715</v>
      </c>
      <c r="AF23" s="6">
        <f>SUM(AF5/29)</f>
        <v>23.117241379310343</v>
      </c>
      <c r="AG23" s="6">
        <f>SUM(AG5/28)</f>
        <v>20.439285714285713</v>
      </c>
      <c r="AH23" s="6">
        <f t="shared" ref="AH23:AH33" si="6">AVERAGE(B23:AF23)</f>
        <v>20.75224548440066</v>
      </c>
    </row>
    <row r="24" spans="1:55" ht="12.95" customHeight="1">
      <c r="A24" s="5" t="s">
        <v>4</v>
      </c>
      <c r="B24" s="6"/>
      <c r="C24" s="6">
        <f t="shared" ref="C24:AG24" si="7">SUM(C6/31)</f>
        <v>15.709677419354838</v>
      </c>
      <c r="D24" s="6">
        <f t="shared" si="7"/>
        <v>14.922580645161291</v>
      </c>
      <c r="E24" s="6">
        <f t="shared" si="7"/>
        <v>15.970967741935485</v>
      </c>
      <c r="F24" s="6">
        <f t="shared" si="7"/>
        <v>17.896774193548385</v>
      </c>
      <c r="G24" s="6">
        <f t="shared" si="7"/>
        <v>16.522580645161291</v>
      </c>
      <c r="H24" s="6">
        <f t="shared" si="7"/>
        <v>16.009677419354841</v>
      </c>
      <c r="I24" s="6">
        <f t="shared" si="7"/>
        <v>15.483870967741936</v>
      </c>
      <c r="J24" s="6">
        <f t="shared" si="7"/>
        <v>16.609677419354838</v>
      </c>
      <c r="K24" s="6">
        <f t="shared" si="7"/>
        <v>16.483870967741936</v>
      </c>
      <c r="L24" s="6">
        <f t="shared" si="7"/>
        <v>15.838709677419354</v>
      </c>
      <c r="M24" s="6">
        <f t="shared" si="7"/>
        <v>15.364516129032259</v>
      </c>
      <c r="N24" s="6">
        <f t="shared" si="7"/>
        <v>16.725806451612904</v>
      </c>
      <c r="O24" s="6">
        <f t="shared" si="7"/>
        <v>16.13225806451613</v>
      </c>
      <c r="P24" s="6">
        <f t="shared" si="7"/>
        <v>17.974193548387099</v>
      </c>
      <c r="Q24" s="6">
        <f t="shared" si="7"/>
        <v>17.622580645161289</v>
      </c>
      <c r="R24" s="6">
        <f t="shared" si="7"/>
        <v>17.399999999999999</v>
      </c>
      <c r="S24" s="6">
        <f t="shared" si="7"/>
        <v>16.880645161290321</v>
      </c>
      <c r="T24" s="6">
        <f t="shared" si="7"/>
        <v>17.870967741935484</v>
      </c>
      <c r="U24" s="6">
        <f t="shared" si="7"/>
        <v>15.603225806451613</v>
      </c>
      <c r="V24" s="6">
        <f t="shared" si="7"/>
        <v>15.929032258064517</v>
      </c>
      <c r="W24" s="6">
        <f t="shared" si="7"/>
        <v>17.480645161290322</v>
      </c>
      <c r="X24" s="6">
        <f t="shared" si="7"/>
        <v>16.270967741935483</v>
      </c>
      <c r="Y24" s="6">
        <f t="shared" si="7"/>
        <v>17.425806451612903</v>
      </c>
      <c r="Z24" s="6">
        <f t="shared" si="7"/>
        <v>18.545161290322579</v>
      </c>
      <c r="AA24" s="6">
        <f t="shared" si="7"/>
        <v>18.096774193548388</v>
      </c>
      <c r="AB24" s="6">
        <f t="shared" si="7"/>
        <v>16.125806451612902</v>
      </c>
      <c r="AC24" s="6">
        <f t="shared" si="7"/>
        <v>18.061290322580643</v>
      </c>
      <c r="AD24" s="6">
        <f t="shared" si="7"/>
        <v>17.167741935483871</v>
      </c>
      <c r="AE24" s="6">
        <f t="shared" si="7"/>
        <v>17.270967741935483</v>
      </c>
      <c r="AF24" s="6">
        <f t="shared" si="7"/>
        <v>16.503225806451614</v>
      </c>
      <c r="AG24" s="6">
        <f t="shared" si="7"/>
        <v>14.461290322580645</v>
      </c>
      <c r="AH24" s="6">
        <f t="shared" si="6"/>
        <v>16.730000000000004</v>
      </c>
    </row>
    <row r="25" spans="1:55" ht="12.95" customHeight="1">
      <c r="A25" s="5" t="s">
        <v>5</v>
      </c>
      <c r="B25" s="6">
        <f>SUM(B7/30)</f>
        <v>13.18</v>
      </c>
      <c r="C25" s="6">
        <f>SUM(C7/30)</f>
        <v>9.620000000000001</v>
      </c>
      <c r="D25" s="6">
        <f t="shared" ref="D25:R25" si="8">SUM(D7/30)</f>
        <v>12.4</v>
      </c>
      <c r="E25" s="6">
        <f t="shared" si="8"/>
        <v>12.066666666666666</v>
      </c>
      <c r="F25" s="6">
        <f t="shared" si="8"/>
        <v>10.186666666666667</v>
      </c>
      <c r="G25" s="6">
        <f t="shared" si="8"/>
        <v>11.606666666666666</v>
      </c>
      <c r="H25" s="6">
        <f t="shared" si="8"/>
        <v>11.59</v>
      </c>
      <c r="I25" s="6">
        <f t="shared" si="8"/>
        <v>10.583333333333334</v>
      </c>
      <c r="J25" s="6">
        <f t="shared" si="8"/>
        <v>12.82</v>
      </c>
      <c r="K25" s="6">
        <f t="shared" si="8"/>
        <v>8.42</v>
      </c>
      <c r="L25" s="6">
        <f t="shared" si="8"/>
        <v>10.8</v>
      </c>
      <c r="M25" s="6">
        <f t="shared" si="8"/>
        <v>11.436666666666667</v>
      </c>
      <c r="N25" s="6">
        <f t="shared" si="8"/>
        <v>11.7</v>
      </c>
      <c r="O25" s="6">
        <f t="shared" si="8"/>
        <v>10.783333333333333</v>
      </c>
      <c r="P25" s="6">
        <f t="shared" si="8"/>
        <v>10.496666666666666</v>
      </c>
      <c r="Q25" s="6">
        <f t="shared" si="8"/>
        <v>11.443333333333333</v>
      </c>
      <c r="R25" s="6">
        <f t="shared" si="8"/>
        <v>10.713333333333333</v>
      </c>
      <c r="S25" s="6">
        <f t="shared" ref="S25:AG25" si="9">SUM(S7/30)</f>
        <v>11.113333333333333</v>
      </c>
      <c r="T25" s="6">
        <f t="shared" si="9"/>
        <v>11.296666666666665</v>
      </c>
      <c r="U25" s="6">
        <f t="shared" si="9"/>
        <v>12.2</v>
      </c>
      <c r="V25" s="6">
        <f t="shared" si="9"/>
        <v>11.020000000000001</v>
      </c>
      <c r="W25" s="6">
        <f t="shared" si="9"/>
        <v>11.783333333333333</v>
      </c>
      <c r="X25" s="6">
        <f t="shared" si="9"/>
        <v>10.92</v>
      </c>
      <c r="Y25" s="6">
        <f t="shared" si="9"/>
        <v>12.276666666666667</v>
      </c>
      <c r="Z25" s="6">
        <f t="shared" si="9"/>
        <v>12.51</v>
      </c>
      <c r="AA25" s="6">
        <f t="shared" si="9"/>
        <v>10.846666666666666</v>
      </c>
      <c r="AB25" s="6">
        <f t="shared" si="9"/>
        <v>13.133333333333333</v>
      </c>
      <c r="AC25" s="6">
        <f t="shared" si="9"/>
        <v>10.4</v>
      </c>
      <c r="AD25" s="6">
        <f t="shared" si="9"/>
        <v>9.3566666666666656</v>
      </c>
      <c r="AE25" s="6">
        <f t="shared" si="9"/>
        <v>10.816666666666666</v>
      </c>
      <c r="AF25" s="6">
        <f t="shared" si="9"/>
        <v>11.9</v>
      </c>
      <c r="AG25" s="6">
        <f t="shared" si="9"/>
        <v>9.68</v>
      </c>
      <c r="AH25" s="6">
        <f t="shared" si="6"/>
        <v>11.271612903225805</v>
      </c>
    </row>
    <row r="26" spans="1:55" ht="12.95" customHeight="1">
      <c r="A26" s="5" t="s">
        <v>6</v>
      </c>
      <c r="B26" s="6">
        <f t="shared" ref="B26:AF26" si="10">SUM(B8/31)</f>
        <v>7.7483870967741932</v>
      </c>
      <c r="C26" s="6">
        <f t="shared" si="10"/>
        <v>6.0612903225806454</v>
      </c>
      <c r="D26" s="6">
        <f t="shared" si="10"/>
        <v>7.6483870967741936</v>
      </c>
      <c r="E26" s="6">
        <f t="shared" si="10"/>
        <v>6.1387096774193548</v>
      </c>
      <c r="F26" s="6">
        <f t="shared" si="10"/>
        <v>8.32258064516129</v>
      </c>
      <c r="G26" s="6">
        <f t="shared" si="10"/>
        <v>8.3516129032258064</v>
      </c>
      <c r="H26" s="6">
        <f t="shared" si="10"/>
        <v>7.0290322580645164</v>
      </c>
      <c r="I26" s="6">
        <f t="shared" si="10"/>
        <v>7.370967741935484</v>
      </c>
      <c r="J26" s="6">
        <f t="shared" si="10"/>
        <v>8.3580645161290334</v>
      </c>
      <c r="K26" s="6">
        <f t="shared" si="10"/>
        <v>7.6161290322580646</v>
      </c>
      <c r="L26" s="6">
        <f t="shared" si="10"/>
        <v>8.0483870967741939</v>
      </c>
      <c r="M26" s="6">
        <f t="shared" si="10"/>
        <v>7.5129032258064514</v>
      </c>
      <c r="N26" s="6">
        <f t="shared" si="10"/>
        <v>6.967741935483871</v>
      </c>
      <c r="O26" s="6">
        <f t="shared" si="10"/>
        <v>7.258064516129032</v>
      </c>
      <c r="P26" s="6">
        <f t="shared" si="10"/>
        <v>7.3806451612903228</v>
      </c>
      <c r="Q26" s="6">
        <f t="shared" si="10"/>
        <v>7.5677419354838706</v>
      </c>
      <c r="R26" s="6">
        <f t="shared" si="10"/>
        <v>7.2483870967741932</v>
      </c>
      <c r="S26" s="6">
        <f t="shared" si="10"/>
        <v>7.532258064516129</v>
      </c>
      <c r="T26" s="6">
        <f t="shared" si="10"/>
        <v>6.6548387096774198</v>
      </c>
      <c r="U26" s="6">
        <f t="shared" si="10"/>
        <v>7.3741935483870966</v>
      </c>
      <c r="V26" s="6">
        <f t="shared" si="10"/>
        <v>7.8774193548387093</v>
      </c>
      <c r="W26" s="6">
        <f t="shared" si="10"/>
        <v>8.3612903225806452</v>
      </c>
      <c r="X26" s="6">
        <f t="shared" si="10"/>
        <v>8.32258064516129</v>
      </c>
      <c r="Y26" s="6">
        <f t="shared" si="10"/>
        <v>8.258064516129032</v>
      </c>
      <c r="Z26" s="6">
        <f t="shared" si="10"/>
        <v>6.774193548387097</v>
      </c>
      <c r="AA26" s="6">
        <f t="shared" si="10"/>
        <v>7.887096774193548</v>
      </c>
      <c r="AB26" s="6">
        <f t="shared" si="10"/>
        <v>8.1193548387096772</v>
      </c>
      <c r="AC26" s="6">
        <f t="shared" si="10"/>
        <v>8.1096774193548384</v>
      </c>
      <c r="AD26" s="6">
        <f t="shared" si="10"/>
        <v>8.4677419354838701</v>
      </c>
      <c r="AE26" s="6">
        <f t="shared" si="10"/>
        <v>8.2129032258064516</v>
      </c>
      <c r="AF26" s="6">
        <f t="shared" si="10"/>
        <v>6.9709677419354836</v>
      </c>
      <c r="AG26" s="6"/>
      <c r="AH26" s="6">
        <f t="shared" si="6"/>
        <v>7.5984391259105095</v>
      </c>
    </row>
    <row r="27" spans="1:55" ht="12.95" customHeight="1">
      <c r="A27" s="5" t="s">
        <v>7</v>
      </c>
      <c r="B27" s="6">
        <f>SUM(B9/30)</f>
        <v>6.11</v>
      </c>
      <c r="C27" s="6">
        <f>SUM(C9/30)</f>
        <v>5.7666666666666666</v>
      </c>
      <c r="D27" s="6">
        <f t="shared" ref="D27:T27" si="11">SUM(D9/30)</f>
        <v>5.746666666666667</v>
      </c>
      <c r="E27" s="6">
        <f t="shared" si="11"/>
        <v>5.3100000000000005</v>
      </c>
      <c r="F27" s="6">
        <f t="shared" si="11"/>
        <v>6.0366666666666662</v>
      </c>
      <c r="G27" s="6">
        <f t="shared" si="11"/>
        <v>6.0933333333333337</v>
      </c>
      <c r="H27" s="6">
        <f t="shared" si="11"/>
        <v>6.2666666666666666</v>
      </c>
      <c r="I27" s="6">
        <f t="shared" si="11"/>
        <v>5.5600000000000005</v>
      </c>
      <c r="J27" s="6">
        <f t="shared" si="11"/>
        <v>5.79</v>
      </c>
      <c r="K27" s="6">
        <f t="shared" si="11"/>
        <v>5.78</v>
      </c>
      <c r="L27" s="6">
        <f t="shared" si="11"/>
        <v>6.4466666666666672</v>
      </c>
      <c r="M27" s="6">
        <f t="shared" si="11"/>
        <v>6.3233333333333333</v>
      </c>
      <c r="N27" s="6">
        <f t="shared" si="11"/>
        <v>5.1800000000000006</v>
      </c>
      <c r="O27" s="6">
        <f t="shared" si="11"/>
        <v>5.8866666666666667</v>
      </c>
      <c r="P27" s="6">
        <f t="shared" si="11"/>
        <v>5.46</v>
      </c>
      <c r="Q27" s="6">
        <f t="shared" si="11"/>
        <v>6.0466666666666669</v>
      </c>
      <c r="R27" s="6">
        <f t="shared" si="11"/>
        <v>4.9666666666666668</v>
      </c>
      <c r="S27" s="6">
        <f t="shared" si="11"/>
        <v>6.2066666666666661</v>
      </c>
      <c r="T27" s="6">
        <f t="shared" si="11"/>
        <v>5.833333333333333</v>
      </c>
      <c r="U27" s="6">
        <f t="shared" ref="U27:AF27" si="12">SUM(U9/30)</f>
        <v>5.8833333333333337</v>
      </c>
      <c r="V27" s="6">
        <f t="shared" si="12"/>
        <v>6.2233333333333327</v>
      </c>
      <c r="W27" s="6">
        <f t="shared" si="12"/>
        <v>6.14</v>
      </c>
      <c r="X27" s="6">
        <f t="shared" si="12"/>
        <v>6.5966666666666667</v>
      </c>
      <c r="Y27" s="6">
        <f t="shared" si="12"/>
        <v>5.6</v>
      </c>
      <c r="Z27" s="6">
        <f t="shared" si="12"/>
        <v>5.36</v>
      </c>
      <c r="AA27" s="6">
        <f t="shared" si="12"/>
        <v>5.9633333333333338</v>
      </c>
      <c r="AB27" s="6">
        <f t="shared" si="12"/>
        <v>6.6366666666666667</v>
      </c>
      <c r="AC27" s="6">
        <f t="shared" si="12"/>
        <v>5.1266666666666669</v>
      </c>
      <c r="AD27" s="6">
        <f t="shared" si="12"/>
        <v>5.7766666666666673</v>
      </c>
      <c r="AE27" s="6">
        <f t="shared" si="12"/>
        <v>6.3533333333333335</v>
      </c>
      <c r="AF27" s="6">
        <f t="shared" si="12"/>
        <v>5.8066666666666666</v>
      </c>
      <c r="AG27" s="6"/>
      <c r="AH27" s="6">
        <f t="shared" si="6"/>
        <v>5.8798924731182796</v>
      </c>
    </row>
    <row r="28" spans="1:55" ht="12.95" customHeight="1">
      <c r="A28" s="5" t="s">
        <v>8</v>
      </c>
      <c r="B28" s="6">
        <f t="shared" ref="B28:AF28" si="13">SUM(B10/31)</f>
        <v>6.5774193548387094</v>
      </c>
      <c r="C28" s="6">
        <f t="shared" si="13"/>
        <v>6.4548387096774196</v>
      </c>
      <c r="D28" s="6">
        <f t="shared" si="13"/>
        <v>5.5483870967741939</v>
      </c>
      <c r="E28" s="6">
        <f t="shared" si="13"/>
        <v>7.112903225806452</v>
      </c>
      <c r="F28" s="6">
        <f t="shared" si="13"/>
        <v>6.8096774193548386</v>
      </c>
      <c r="G28" s="6">
        <f t="shared" si="13"/>
        <v>6.903225806451613</v>
      </c>
      <c r="H28" s="6">
        <f t="shared" si="13"/>
        <v>5.6903225806451614</v>
      </c>
      <c r="I28" s="6">
        <f t="shared" si="13"/>
        <v>6.7709677419354843</v>
      </c>
      <c r="J28" s="6">
        <f t="shared" si="13"/>
        <v>5.854838709677419</v>
      </c>
      <c r="K28" s="6">
        <f t="shared" si="13"/>
        <v>6.8290322580645162</v>
      </c>
      <c r="L28" s="6">
        <f t="shared" si="13"/>
        <v>5.6483870967741936</v>
      </c>
      <c r="M28" s="6">
        <f t="shared" si="13"/>
        <v>7.209677419354839</v>
      </c>
      <c r="N28" s="6">
        <f t="shared" si="13"/>
        <v>5.8612903225806452</v>
      </c>
      <c r="O28" s="6">
        <f t="shared" si="13"/>
        <v>5.8129032258064512</v>
      </c>
      <c r="P28" s="6">
        <f t="shared" si="13"/>
        <v>6.0677419354838706</v>
      </c>
      <c r="Q28" s="6">
        <f t="shared" si="13"/>
        <v>6.9451612903225808</v>
      </c>
      <c r="R28" s="6">
        <f t="shared" si="13"/>
        <v>6.2645161290322573</v>
      </c>
      <c r="S28" s="6">
        <f t="shared" si="13"/>
        <v>7.2967741935483863</v>
      </c>
      <c r="T28" s="6">
        <f t="shared" si="13"/>
        <v>6.9709677419354836</v>
      </c>
      <c r="U28" s="6">
        <f t="shared" si="13"/>
        <v>6.0096774193548388</v>
      </c>
      <c r="V28" s="6">
        <f t="shared" si="13"/>
        <v>6.8096774193548386</v>
      </c>
      <c r="W28" s="6">
        <f t="shared" si="13"/>
        <v>5.9161290322580644</v>
      </c>
      <c r="X28" s="6">
        <f t="shared" si="13"/>
        <v>5.7774193548387096</v>
      </c>
      <c r="Y28" s="6">
        <f t="shared" si="13"/>
        <v>6.5483870967741939</v>
      </c>
      <c r="Z28" s="6">
        <f t="shared" si="13"/>
        <v>7.225806451612903</v>
      </c>
      <c r="AA28" s="6">
        <f t="shared" si="13"/>
        <v>7.2870967741935484</v>
      </c>
      <c r="AB28" s="6">
        <f t="shared" si="13"/>
        <v>6.258064516129032</v>
      </c>
      <c r="AC28" s="6">
        <f t="shared" si="13"/>
        <v>7.3322580645161297</v>
      </c>
      <c r="AD28" s="6">
        <f t="shared" si="13"/>
        <v>7.4161290322580644</v>
      </c>
      <c r="AE28" s="6">
        <f t="shared" si="13"/>
        <v>7.2806451612903222</v>
      </c>
      <c r="AF28" s="6">
        <f t="shared" si="13"/>
        <v>7.1741935483870973</v>
      </c>
      <c r="AG28" s="6"/>
      <c r="AH28" s="6">
        <f t="shared" si="6"/>
        <v>6.5698231009365236</v>
      </c>
    </row>
    <row r="29" spans="1:55" ht="12.95" customHeight="1">
      <c r="A29" s="5" t="s">
        <v>9</v>
      </c>
      <c r="B29" s="6">
        <f t="shared" ref="B29:AF29" si="14">SUM(B11/31)</f>
        <v>9.3516129032258064</v>
      </c>
      <c r="C29" s="6">
        <f t="shared" si="14"/>
        <v>8.5032258064516135</v>
      </c>
      <c r="D29" s="6">
        <f t="shared" si="14"/>
        <v>8.6645161290322594</v>
      </c>
      <c r="E29" s="6">
        <f t="shared" si="14"/>
        <v>7.758064516129032</v>
      </c>
      <c r="F29" s="6">
        <f t="shared" si="14"/>
        <v>8.5419354838709687</v>
      </c>
      <c r="G29" s="6">
        <f t="shared" si="14"/>
        <v>8.9516129032258061</v>
      </c>
      <c r="H29" s="6">
        <f t="shared" si="14"/>
        <v>8.3516129032258064</v>
      </c>
      <c r="I29" s="6">
        <f t="shared" si="14"/>
        <v>9.5935483870967726</v>
      </c>
      <c r="J29" s="6">
        <f t="shared" si="14"/>
        <v>10.03225806451613</v>
      </c>
      <c r="K29" s="6">
        <f t="shared" si="14"/>
        <v>9.3612903225806452</v>
      </c>
      <c r="L29" s="6">
        <f t="shared" si="14"/>
        <v>10.022580645161289</v>
      </c>
      <c r="M29" s="6">
        <f t="shared" si="14"/>
        <v>9.6483870967741936</v>
      </c>
      <c r="N29" s="6">
        <f t="shared" si="14"/>
        <v>8.8999999999999986</v>
      </c>
      <c r="O29" s="6">
        <f t="shared" si="14"/>
        <v>8.9967741935483865</v>
      </c>
      <c r="P29" s="6">
        <f t="shared" si="14"/>
        <v>9.0870967741935473</v>
      </c>
      <c r="Q29" s="6">
        <f t="shared" si="14"/>
        <v>9.0838709677419356</v>
      </c>
      <c r="R29" s="6">
        <f t="shared" si="14"/>
        <v>9.4096774193548391</v>
      </c>
      <c r="S29" s="6">
        <f t="shared" si="14"/>
        <v>8.9225806451612915</v>
      </c>
      <c r="T29" s="6">
        <f t="shared" si="14"/>
        <v>9.8419354838709676</v>
      </c>
      <c r="U29" s="6">
        <f t="shared" si="14"/>
        <v>10.506451612903225</v>
      </c>
      <c r="V29" s="6">
        <f t="shared" si="14"/>
        <v>9.7903225806451619</v>
      </c>
      <c r="W29" s="6">
        <f t="shared" si="14"/>
        <v>10.709677419354838</v>
      </c>
      <c r="X29" s="6">
        <f t="shared" si="14"/>
        <v>9.2451612903225815</v>
      </c>
      <c r="Y29" s="6">
        <f t="shared" si="14"/>
        <v>9.3032258064516125</v>
      </c>
      <c r="Z29" s="6">
        <f t="shared" si="14"/>
        <v>9.4677419354838701</v>
      </c>
      <c r="AA29" s="6">
        <f t="shared" si="14"/>
        <v>11.451612903225806</v>
      </c>
      <c r="AB29" s="6">
        <f t="shared" si="14"/>
        <v>9.2096774193548381</v>
      </c>
      <c r="AC29" s="6">
        <f t="shared" si="14"/>
        <v>9.17741935483871</v>
      </c>
      <c r="AD29" s="6">
        <f t="shared" si="14"/>
        <v>10.054838709677419</v>
      </c>
      <c r="AE29" s="6">
        <f t="shared" si="14"/>
        <v>9.3451612903225811</v>
      </c>
      <c r="AF29" s="6">
        <f t="shared" si="14"/>
        <v>9.3451612903225811</v>
      </c>
      <c r="AG29" s="6"/>
      <c r="AH29" s="6">
        <f t="shared" si="6"/>
        <v>9.3751300728407951</v>
      </c>
    </row>
    <row r="30" spans="1:55" ht="12.95" customHeight="1">
      <c r="A30" s="5" t="s">
        <v>10</v>
      </c>
      <c r="B30" s="6">
        <f>SUM(B12/30)</f>
        <v>13.120000000000001</v>
      </c>
      <c r="C30" s="6">
        <f t="shared" ref="C30:R30" si="15">SUM(C12/30)</f>
        <v>13.606666666666666</v>
      </c>
      <c r="D30" s="6">
        <f t="shared" si="15"/>
        <v>12.066666666666666</v>
      </c>
      <c r="E30" s="6">
        <f t="shared" si="15"/>
        <v>10.876666666666667</v>
      </c>
      <c r="F30" s="6">
        <f t="shared" si="15"/>
        <v>14.979999999999999</v>
      </c>
      <c r="G30" s="6">
        <f t="shared" si="15"/>
        <v>12.863333333333333</v>
      </c>
      <c r="H30" s="6">
        <f t="shared" si="15"/>
        <v>12.036666666666667</v>
      </c>
      <c r="I30" s="6">
        <f t="shared" si="15"/>
        <v>12.41</v>
      </c>
      <c r="J30" s="6">
        <f t="shared" si="15"/>
        <v>12.403333333333334</v>
      </c>
      <c r="K30" s="6">
        <f t="shared" si="15"/>
        <v>12.34</v>
      </c>
      <c r="L30" s="6">
        <f t="shared" si="15"/>
        <v>13.576666666666666</v>
      </c>
      <c r="M30" s="6">
        <f t="shared" si="15"/>
        <v>13.35</v>
      </c>
      <c r="N30" s="6">
        <f t="shared" si="15"/>
        <v>14.193333333333333</v>
      </c>
      <c r="O30" s="6">
        <f t="shared" si="15"/>
        <v>14.729999999999999</v>
      </c>
      <c r="P30" s="6">
        <f t="shared" si="15"/>
        <v>13.19</v>
      </c>
      <c r="Q30" s="6">
        <f t="shared" si="15"/>
        <v>14.56</v>
      </c>
      <c r="R30" s="6">
        <f t="shared" si="15"/>
        <v>14.016666666666667</v>
      </c>
      <c r="S30" s="6">
        <f>SUM(S12/30)</f>
        <v>13.323333333333332</v>
      </c>
      <c r="T30" s="6">
        <f>SUM(T12/30)</f>
        <v>13.823333333333332</v>
      </c>
      <c r="U30" s="6">
        <f>SUM(U12/30)</f>
        <v>13.616666666666667</v>
      </c>
      <c r="V30" s="6">
        <f>SUM(V12/30)</f>
        <v>14.729999999999999</v>
      </c>
      <c r="W30" s="6">
        <f t="shared" ref="W30:AF30" si="16">SUM(W12/30)</f>
        <v>13.866666666666667</v>
      </c>
      <c r="X30" s="6">
        <f t="shared" si="16"/>
        <v>13.053333333333335</v>
      </c>
      <c r="Y30" s="6">
        <f t="shared" si="16"/>
        <v>13.68</v>
      </c>
      <c r="Z30" s="6">
        <f t="shared" si="16"/>
        <v>13.743333333333334</v>
      </c>
      <c r="AA30" s="6">
        <f t="shared" si="16"/>
        <v>16.613333333333333</v>
      </c>
      <c r="AB30" s="6">
        <f t="shared" si="16"/>
        <v>15.136666666666667</v>
      </c>
      <c r="AC30" s="6">
        <f t="shared" si="16"/>
        <v>13.32</v>
      </c>
      <c r="AD30" s="6">
        <f t="shared" si="16"/>
        <v>14.243333333333334</v>
      </c>
      <c r="AE30" s="6">
        <f t="shared" si="16"/>
        <v>14.313333333333333</v>
      </c>
      <c r="AF30" s="6">
        <f t="shared" si="16"/>
        <v>11.713333333333333</v>
      </c>
      <c r="AG30" s="6"/>
      <c r="AH30" s="6">
        <f t="shared" si="6"/>
        <v>13.53215053763441</v>
      </c>
    </row>
    <row r="31" spans="1:55" ht="12.95" customHeight="1">
      <c r="A31" s="5" t="s">
        <v>11</v>
      </c>
      <c r="B31" s="6">
        <f t="shared" ref="B31:AF31" si="17">SUM(B13/31)</f>
        <v>15.638709677419355</v>
      </c>
      <c r="C31" s="6">
        <f t="shared" si="17"/>
        <v>12.899999999999999</v>
      </c>
      <c r="D31" s="6">
        <f t="shared" si="17"/>
        <v>16.858064516129033</v>
      </c>
      <c r="E31" s="6">
        <f t="shared" si="17"/>
        <v>16.774193548387096</v>
      </c>
      <c r="F31" s="6">
        <f t="shared" si="17"/>
        <v>18.677419354838708</v>
      </c>
      <c r="G31" s="6">
        <f t="shared" si="17"/>
        <v>17.974193548387099</v>
      </c>
      <c r="H31" s="6">
        <f t="shared" si="17"/>
        <v>15.64516129032258</v>
      </c>
      <c r="I31" s="6">
        <f t="shared" si="17"/>
        <v>20.480645161290322</v>
      </c>
      <c r="J31" s="6">
        <f t="shared" si="17"/>
        <v>19.274193548387096</v>
      </c>
      <c r="K31" s="6">
        <f t="shared" si="17"/>
        <v>16.325806451612905</v>
      </c>
      <c r="L31" s="6">
        <f t="shared" si="17"/>
        <v>18.303225806451611</v>
      </c>
      <c r="M31" s="6">
        <f t="shared" si="17"/>
        <v>19.319354838709678</v>
      </c>
      <c r="N31" s="6">
        <f t="shared" si="17"/>
        <v>16.148387096774194</v>
      </c>
      <c r="O31" s="6">
        <f t="shared" si="17"/>
        <v>17.425806451612903</v>
      </c>
      <c r="P31" s="6">
        <f t="shared" si="17"/>
        <v>18.496774193548386</v>
      </c>
      <c r="Q31" s="6">
        <f t="shared" si="17"/>
        <v>16.42258064516129</v>
      </c>
      <c r="R31" s="6">
        <f t="shared" si="17"/>
        <v>20.335483870967742</v>
      </c>
      <c r="S31" s="6">
        <f t="shared" si="17"/>
        <v>18.461290322580645</v>
      </c>
      <c r="T31" s="6">
        <f t="shared" si="17"/>
        <v>15.925806451612903</v>
      </c>
      <c r="U31" s="6">
        <f t="shared" si="17"/>
        <v>19.580645161290324</v>
      </c>
      <c r="V31" s="6">
        <f t="shared" si="17"/>
        <v>18.041935483870965</v>
      </c>
      <c r="W31" s="6">
        <f t="shared" si="17"/>
        <v>19.916129032258063</v>
      </c>
      <c r="X31" s="6">
        <f t="shared" si="17"/>
        <v>18.106451612903225</v>
      </c>
      <c r="Y31" s="6">
        <f t="shared" si="17"/>
        <v>18.845161290322583</v>
      </c>
      <c r="Z31" s="6">
        <f t="shared" si="17"/>
        <v>21.903225806451612</v>
      </c>
      <c r="AA31" s="6">
        <f t="shared" si="17"/>
        <v>16.596774193548388</v>
      </c>
      <c r="AB31" s="6">
        <f t="shared" si="17"/>
        <v>19.764516129032259</v>
      </c>
      <c r="AC31" s="6">
        <f t="shared" si="17"/>
        <v>18.600000000000001</v>
      </c>
      <c r="AD31" s="6">
        <f t="shared" si="17"/>
        <v>20.92258064516129</v>
      </c>
      <c r="AE31" s="6">
        <f t="shared" si="17"/>
        <v>19.806451612903224</v>
      </c>
      <c r="AF31" s="6">
        <f t="shared" si="17"/>
        <v>18.119354838709679</v>
      </c>
      <c r="AG31" s="6"/>
      <c r="AH31" s="6">
        <f t="shared" si="6"/>
        <v>18.115816857440169</v>
      </c>
    </row>
    <row r="32" spans="1:55" ht="12.95" customHeight="1">
      <c r="A32" s="5" t="s">
        <v>12</v>
      </c>
      <c r="B32" s="6">
        <f>SUM(B14/30)</f>
        <v>21.853333333333335</v>
      </c>
      <c r="C32" s="6">
        <f>SUM(C14/30)</f>
        <v>19.993333333333332</v>
      </c>
      <c r="D32" s="6">
        <f t="shared" ref="D32:AF32" si="18">SUM(D14/30)</f>
        <v>20.306666666666668</v>
      </c>
      <c r="E32" s="6">
        <f t="shared" si="18"/>
        <v>20.279999999999998</v>
      </c>
      <c r="F32" s="6">
        <f t="shared" si="18"/>
        <v>18.756666666666668</v>
      </c>
      <c r="G32" s="6">
        <f t="shared" si="18"/>
        <v>22.290000000000003</v>
      </c>
      <c r="H32" s="6">
        <f t="shared" si="18"/>
        <v>20.793333333333333</v>
      </c>
      <c r="I32" s="6">
        <f t="shared" si="18"/>
        <v>20</v>
      </c>
      <c r="J32" s="6">
        <f t="shared" si="18"/>
        <v>20.34</v>
      </c>
      <c r="K32" s="6">
        <f t="shared" si="18"/>
        <v>20.293333333333333</v>
      </c>
      <c r="L32" s="6">
        <f t="shared" si="18"/>
        <v>23.023333333333333</v>
      </c>
      <c r="M32" s="6">
        <f t="shared" si="18"/>
        <v>26.44</v>
      </c>
      <c r="N32" s="6">
        <f t="shared" si="18"/>
        <v>21.753333333333334</v>
      </c>
      <c r="O32" s="6">
        <f t="shared" si="18"/>
        <v>19.173333333333336</v>
      </c>
      <c r="P32" s="6">
        <f t="shared" si="18"/>
        <v>21.846666666666668</v>
      </c>
      <c r="Q32" s="6">
        <f t="shared" si="18"/>
        <v>18.790000000000003</v>
      </c>
      <c r="R32" s="6">
        <f t="shared" si="18"/>
        <v>21.86</v>
      </c>
      <c r="S32" s="6">
        <f t="shared" si="18"/>
        <v>22.753333333333334</v>
      </c>
      <c r="T32" s="6">
        <f t="shared" si="18"/>
        <v>23.753333333333334</v>
      </c>
      <c r="U32" s="6">
        <f t="shared" si="18"/>
        <v>24.043333333333333</v>
      </c>
      <c r="V32" s="6">
        <f t="shared" si="18"/>
        <v>22.586666666666666</v>
      </c>
      <c r="W32" s="6">
        <f t="shared" si="18"/>
        <v>25.16</v>
      </c>
      <c r="X32" s="6">
        <f t="shared" si="18"/>
        <v>22.720000000000002</v>
      </c>
      <c r="Y32" s="6">
        <f t="shared" si="18"/>
        <v>21.643333333333331</v>
      </c>
      <c r="Z32" s="6">
        <f t="shared" si="18"/>
        <v>25.836666666666666</v>
      </c>
      <c r="AA32" s="6">
        <f t="shared" si="18"/>
        <v>23.653333333333332</v>
      </c>
      <c r="AB32" s="6">
        <f t="shared" si="18"/>
        <v>25.276666666666664</v>
      </c>
      <c r="AC32" s="6">
        <f t="shared" si="18"/>
        <v>22.053333333333335</v>
      </c>
      <c r="AD32" s="6">
        <f t="shared" si="18"/>
        <v>25.636666666666667</v>
      </c>
      <c r="AE32" s="6">
        <f t="shared" si="18"/>
        <v>24.066666666666666</v>
      </c>
      <c r="AF32" s="6">
        <f t="shared" si="18"/>
        <v>20.476666666666667</v>
      </c>
      <c r="AG32" s="6"/>
      <c r="AH32" s="6">
        <f t="shared" si="6"/>
        <v>22.175913978494627</v>
      </c>
    </row>
    <row r="33" spans="1:34" ht="12.95" customHeight="1">
      <c r="A33" s="5" t="s">
        <v>13</v>
      </c>
      <c r="B33" s="6">
        <f t="shared" ref="B33:AF33" si="19">SUM(B15/31)</f>
        <v>22.835483870967742</v>
      </c>
      <c r="C33" s="6">
        <f t="shared" si="19"/>
        <v>22.574193548387097</v>
      </c>
      <c r="D33" s="6">
        <f t="shared" si="19"/>
        <v>23.151612903225807</v>
      </c>
      <c r="E33" s="6">
        <f t="shared" si="19"/>
        <v>22.180645161290322</v>
      </c>
      <c r="F33" s="6">
        <f t="shared" si="19"/>
        <v>24.119354838709679</v>
      </c>
      <c r="G33" s="6">
        <f t="shared" si="19"/>
        <v>22.967741935483872</v>
      </c>
      <c r="H33" s="6">
        <f t="shared" si="19"/>
        <v>19.877419354838711</v>
      </c>
      <c r="I33" s="6">
        <f t="shared" si="19"/>
        <v>20.761290322580646</v>
      </c>
      <c r="J33" s="6">
        <f t="shared" si="19"/>
        <v>24.719354838709677</v>
      </c>
      <c r="K33" s="6">
        <f t="shared" si="19"/>
        <v>23.406451612903226</v>
      </c>
      <c r="L33" s="6">
        <f t="shared" si="19"/>
        <v>27.235483870967741</v>
      </c>
      <c r="M33" s="6">
        <f t="shared" si="19"/>
        <v>24.670967741935481</v>
      </c>
      <c r="N33" s="6">
        <f t="shared" si="19"/>
        <v>24.303225806451611</v>
      </c>
      <c r="O33" s="6">
        <f t="shared" si="19"/>
        <v>24.07741935483871</v>
      </c>
      <c r="P33" s="6">
        <f t="shared" si="19"/>
        <v>26.080645161290324</v>
      </c>
      <c r="Q33" s="6">
        <f t="shared" si="19"/>
        <v>22.087096774193551</v>
      </c>
      <c r="R33" s="6">
        <f t="shared" si="19"/>
        <v>24.693548387096776</v>
      </c>
      <c r="S33" s="6">
        <f t="shared" si="19"/>
        <v>26.712903225806453</v>
      </c>
      <c r="T33" s="6">
        <f t="shared" si="19"/>
        <v>22.764516129032259</v>
      </c>
      <c r="U33" s="6">
        <f t="shared" si="19"/>
        <v>22.525806451612901</v>
      </c>
      <c r="V33" s="6">
        <f t="shared" si="19"/>
        <v>23.925806451612903</v>
      </c>
      <c r="W33" s="6">
        <f t="shared" si="19"/>
        <v>22.741935483870968</v>
      </c>
      <c r="X33" s="6">
        <f t="shared" si="19"/>
        <v>23.229032258064517</v>
      </c>
      <c r="Y33" s="6">
        <f t="shared" si="19"/>
        <v>25.925806451612903</v>
      </c>
      <c r="Z33" s="6">
        <f t="shared" si="19"/>
        <v>24.358064516129033</v>
      </c>
      <c r="AA33" s="6">
        <f t="shared" si="19"/>
        <v>20.270967741935483</v>
      </c>
      <c r="AB33" s="6">
        <f t="shared" si="19"/>
        <v>25.538709677419355</v>
      </c>
      <c r="AC33" s="6">
        <f t="shared" si="19"/>
        <v>23.567741935483873</v>
      </c>
      <c r="AD33" s="6">
        <f t="shared" si="19"/>
        <v>23.612903225806452</v>
      </c>
      <c r="AE33" s="6">
        <f t="shared" si="19"/>
        <v>26.054838709677419</v>
      </c>
      <c r="AF33" s="6">
        <f t="shared" si="19"/>
        <v>23.251612903225805</v>
      </c>
      <c r="AG33" s="6"/>
      <c r="AH33" s="6">
        <f t="shared" si="6"/>
        <v>23.684599375650357</v>
      </c>
    </row>
    <row r="34" spans="1:34" ht="12.75">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sheetData>
  <phoneticPr fontId="0" type="noConversion"/>
  <printOptions gridLines="1"/>
  <pageMargins left="0" right="0"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3"/>
  <sheetViews>
    <sheetView zoomScaleNormal="100" workbookViewId="0"/>
  </sheetViews>
  <sheetFormatPr defaultColWidth="9.33203125" defaultRowHeight="12.75"/>
  <cols>
    <col min="1" max="1" width="7.33203125" style="8" customWidth="1"/>
    <col min="2" max="5" width="7.83203125" style="8" customWidth="1"/>
    <col min="6" max="28" width="8.83203125" style="8" customWidth="1"/>
    <col min="29" max="29" width="9" style="8" customWidth="1"/>
    <col min="30" max="30" width="10" style="8" customWidth="1"/>
    <col min="31" max="31" width="7.6640625" style="8" bestFit="1" customWidth="1"/>
    <col min="32" max="33" width="7.6640625" style="8" customWidth="1"/>
    <col min="34" max="34" width="10.5" style="8" bestFit="1" customWidth="1"/>
    <col min="35" max="35" width="12" style="8" bestFit="1" customWidth="1"/>
    <col min="36" max="36" width="11.1640625" style="8" bestFit="1" customWidth="1"/>
    <col min="37" max="16384" width="9.33203125" style="8"/>
  </cols>
  <sheetData>
    <row r="1" spans="1:37" ht="12.6" customHeight="1">
      <c r="A1" s="5" t="s">
        <v>59</v>
      </c>
    </row>
    <row r="2" spans="1:37" ht="12.6" customHeight="1">
      <c r="A2" s="5"/>
      <c r="G2" s="5" t="s">
        <v>33</v>
      </c>
      <c r="H2" s="5"/>
      <c r="I2" s="5"/>
      <c r="J2" s="5"/>
      <c r="K2" s="5"/>
      <c r="M2" s="5"/>
      <c r="N2" s="5"/>
      <c r="O2" s="5"/>
      <c r="P2" s="5"/>
      <c r="Q2" s="5"/>
      <c r="R2" s="5"/>
      <c r="S2" s="5"/>
      <c r="T2" s="5"/>
      <c r="U2" s="5"/>
      <c r="V2" s="5"/>
      <c r="W2" s="26"/>
      <c r="X2" s="22"/>
      <c r="Y2" s="22"/>
      <c r="Z2" s="5"/>
      <c r="AA2" s="5"/>
      <c r="AB2" s="5"/>
      <c r="AC2" s="5"/>
      <c r="AD2" s="5"/>
      <c r="AE2" s="5"/>
      <c r="AF2" s="5"/>
      <c r="AG2" s="5"/>
      <c r="AH2" s="5" t="s">
        <v>0</v>
      </c>
      <c r="AI2" s="5" t="s">
        <v>0</v>
      </c>
      <c r="AJ2" s="7"/>
    </row>
    <row r="3" spans="1:37" ht="12.6" customHeight="1">
      <c r="A3" s="5"/>
      <c r="G3" s="5" t="s">
        <v>30</v>
      </c>
      <c r="H3" s="5" t="s">
        <v>44</v>
      </c>
      <c r="I3" s="5"/>
      <c r="J3" s="5"/>
      <c r="K3" s="5"/>
      <c r="M3" s="5"/>
      <c r="N3" s="5"/>
      <c r="O3" s="5"/>
      <c r="P3" s="5"/>
      <c r="Q3" s="5" t="s">
        <v>86</v>
      </c>
      <c r="R3" s="5"/>
      <c r="S3" s="5"/>
      <c r="T3" s="5"/>
      <c r="U3" s="5"/>
      <c r="V3" s="5"/>
      <c r="W3" s="5"/>
      <c r="X3" s="5"/>
      <c r="Y3" s="5"/>
      <c r="Z3" s="5"/>
      <c r="AA3" s="5"/>
      <c r="AB3" s="5"/>
      <c r="AC3" s="5"/>
      <c r="AD3" s="5"/>
      <c r="AE3" s="5"/>
      <c r="AF3" s="5"/>
      <c r="AG3" s="5"/>
      <c r="AH3" s="7" t="s">
        <v>1</v>
      </c>
      <c r="AI3" s="7" t="s">
        <v>1</v>
      </c>
      <c r="AJ3" s="7"/>
    </row>
    <row r="4" spans="1:37" ht="12.6" customHeight="1">
      <c r="A4" s="5"/>
      <c r="B4" s="5">
        <v>86</v>
      </c>
      <c r="C4" s="5">
        <v>87</v>
      </c>
      <c r="D4" s="5">
        <v>88</v>
      </c>
      <c r="E4" s="5">
        <v>89</v>
      </c>
      <c r="F4" s="5">
        <v>90</v>
      </c>
      <c r="G4" s="5">
        <v>91</v>
      </c>
      <c r="H4" s="5">
        <v>92</v>
      </c>
      <c r="I4" s="5">
        <v>93</v>
      </c>
      <c r="J4" s="5">
        <v>94</v>
      </c>
      <c r="K4" s="5">
        <v>95</v>
      </c>
      <c r="L4" s="5">
        <v>96</v>
      </c>
      <c r="M4" s="5">
        <v>97</v>
      </c>
      <c r="N4" s="5">
        <v>98</v>
      </c>
      <c r="O4" s="5">
        <v>99</v>
      </c>
      <c r="P4" s="5">
        <v>2000</v>
      </c>
      <c r="Q4" s="5">
        <v>2001</v>
      </c>
      <c r="R4" s="5">
        <v>2002</v>
      </c>
      <c r="S4" s="5">
        <v>2003</v>
      </c>
      <c r="T4" s="5">
        <v>2004</v>
      </c>
      <c r="U4" s="5">
        <v>2005</v>
      </c>
      <c r="V4" s="5">
        <v>2006</v>
      </c>
      <c r="W4" s="5">
        <v>2007</v>
      </c>
      <c r="X4" s="5">
        <v>2008</v>
      </c>
      <c r="Y4" s="5">
        <v>2009</v>
      </c>
      <c r="Z4" s="5">
        <v>2010</v>
      </c>
      <c r="AA4" s="5">
        <v>2011</v>
      </c>
      <c r="AB4" s="5">
        <v>2012</v>
      </c>
      <c r="AC4" s="5">
        <v>2013</v>
      </c>
      <c r="AD4" s="5">
        <v>2014</v>
      </c>
      <c r="AE4" s="5">
        <v>2015</v>
      </c>
      <c r="AF4" s="5">
        <v>2016</v>
      </c>
      <c r="AG4" s="5">
        <v>2017</v>
      </c>
      <c r="AH4" s="7" t="s">
        <v>19</v>
      </c>
      <c r="AI4" s="18" t="s">
        <v>197</v>
      </c>
      <c r="AJ4" s="7"/>
    </row>
    <row r="5" spans="1:37" ht="12.6" customHeight="1">
      <c r="A5" s="5" t="s">
        <v>2</v>
      </c>
      <c r="B5" s="5">
        <v>267.39999999999998</v>
      </c>
      <c r="C5" s="5">
        <v>314</v>
      </c>
      <c r="D5" s="5">
        <v>289</v>
      </c>
      <c r="E5" s="5">
        <v>252</v>
      </c>
      <c r="F5" s="5">
        <v>258</v>
      </c>
      <c r="G5" s="5">
        <v>247.7</v>
      </c>
      <c r="H5" s="5">
        <v>236.7</v>
      </c>
      <c r="I5" s="5">
        <v>261.2</v>
      </c>
      <c r="J5" s="5">
        <v>287</v>
      </c>
      <c r="K5" s="5">
        <v>257.2</v>
      </c>
      <c r="L5" s="5">
        <v>229.5</v>
      </c>
      <c r="M5" s="6">
        <v>272.89999999999998</v>
      </c>
      <c r="N5" s="5">
        <v>351</v>
      </c>
      <c r="O5" s="5">
        <v>292.3</v>
      </c>
      <c r="P5" s="5">
        <v>270.7</v>
      </c>
      <c r="Q5" s="5">
        <v>328.3</v>
      </c>
      <c r="R5" s="5">
        <v>254.7</v>
      </c>
      <c r="S5" s="5">
        <v>311.2</v>
      </c>
      <c r="T5" s="5">
        <v>277.5</v>
      </c>
      <c r="U5" s="5">
        <v>280.8</v>
      </c>
      <c r="V5" s="5">
        <v>308.39999999999998</v>
      </c>
      <c r="W5" s="5">
        <v>262.8</v>
      </c>
      <c r="X5" s="5">
        <v>270.8</v>
      </c>
      <c r="Y5" s="5">
        <v>250.2</v>
      </c>
      <c r="Z5" s="5">
        <v>256.10000000000002</v>
      </c>
      <c r="AA5" s="5">
        <v>262.7</v>
      </c>
      <c r="AB5" s="5">
        <v>272.8</v>
      </c>
      <c r="AC5" s="5">
        <v>280.2</v>
      </c>
      <c r="AD5" s="5">
        <v>260.5</v>
      </c>
      <c r="AE5" s="5">
        <v>221.8</v>
      </c>
      <c r="AF5" s="5">
        <v>244.8</v>
      </c>
      <c r="AG5" s="5">
        <v>336.3</v>
      </c>
      <c r="AH5" s="6">
        <f>AVERAGE(B5:K5)</f>
        <v>267.02</v>
      </c>
      <c r="AI5" s="6">
        <f>AVERAGE(L5:AF5)</f>
        <v>274.28571428571433</v>
      </c>
      <c r="AJ5" s="6"/>
    </row>
    <row r="6" spans="1:37" ht="12.6" customHeight="1">
      <c r="A6" s="5" t="s">
        <v>3</v>
      </c>
      <c r="B6" s="5">
        <v>250.8</v>
      </c>
      <c r="C6" s="5">
        <v>309</v>
      </c>
      <c r="D6" s="5">
        <v>279</v>
      </c>
      <c r="E6" s="5">
        <v>207</v>
      </c>
      <c r="F6" s="5">
        <v>212.8</v>
      </c>
      <c r="G6" s="5">
        <v>211.9</v>
      </c>
      <c r="H6" s="5">
        <v>226.2</v>
      </c>
      <c r="I6" s="5">
        <v>216.1</v>
      </c>
      <c r="J6" s="5">
        <v>211.1</v>
      </c>
      <c r="K6" s="5">
        <v>198</v>
      </c>
      <c r="L6" s="5">
        <v>237.8</v>
      </c>
      <c r="M6" s="6">
        <v>286.5</v>
      </c>
      <c r="N6" s="5">
        <v>330</v>
      </c>
      <c r="O6" s="5">
        <v>284.60000000000002</v>
      </c>
      <c r="P6" s="5">
        <v>258.7</v>
      </c>
      <c r="Q6" s="5">
        <v>271.39999999999998</v>
      </c>
      <c r="R6" s="5">
        <v>280.2</v>
      </c>
      <c r="S6" s="5">
        <v>298.2</v>
      </c>
      <c r="T6" s="5">
        <v>312.89999999999998</v>
      </c>
      <c r="U6" s="5">
        <v>260.5</v>
      </c>
      <c r="V6" s="5">
        <v>240.4</v>
      </c>
      <c r="W6" s="5">
        <v>221.5</v>
      </c>
      <c r="X6" s="5">
        <v>241.3</v>
      </c>
      <c r="Y6" s="5">
        <v>226.7</v>
      </c>
      <c r="Z6" s="5">
        <v>220</v>
      </c>
      <c r="AA6" s="5">
        <v>224.5</v>
      </c>
      <c r="AB6" s="5">
        <v>204.7</v>
      </c>
      <c r="AC6" s="5">
        <v>195.6</v>
      </c>
      <c r="AD6" s="5">
        <v>241.1</v>
      </c>
      <c r="AE6" s="5">
        <v>223.2</v>
      </c>
      <c r="AF6" s="5">
        <v>243.7</v>
      </c>
      <c r="AG6" s="5">
        <v>239.3</v>
      </c>
      <c r="AH6" s="6">
        <f t="shared" ref="AH6:AH16" si="0">AVERAGE(B6:K6)</f>
        <v>232.19</v>
      </c>
      <c r="AI6" s="6">
        <f t="shared" ref="AI6:AI16" si="1">AVERAGE(L6:AF6)</f>
        <v>252.54761904761909</v>
      </c>
      <c r="AJ6" s="6"/>
    </row>
    <row r="7" spans="1:37" ht="12.6" customHeight="1">
      <c r="A7" s="5" t="s">
        <v>4</v>
      </c>
      <c r="B7" s="5">
        <v>226.3</v>
      </c>
      <c r="C7" s="5">
        <v>250</v>
      </c>
      <c r="D7" s="5">
        <v>256</v>
      </c>
      <c r="E7" s="5">
        <v>215</v>
      </c>
      <c r="F7" s="5">
        <v>199</v>
      </c>
      <c r="G7" s="5">
        <v>200.2</v>
      </c>
      <c r="H7" s="5">
        <v>232</v>
      </c>
      <c r="I7" s="5">
        <v>172.1</v>
      </c>
      <c r="J7" s="5">
        <v>181.3</v>
      </c>
      <c r="K7" s="5">
        <v>236.2</v>
      </c>
      <c r="L7" s="5">
        <v>195.3</v>
      </c>
      <c r="M7" s="6">
        <v>259.10000000000002</v>
      </c>
      <c r="N7" s="5">
        <v>341.3</v>
      </c>
      <c r="O7" s="5">
        <v>265.39999999999998</v>
      </c>
      <c r="P7" s="5">
        <v>267.10000000000002</v>
      </c>
      <c r="Q7" s="5">
        <v>302.5</v>
      </c>
      <c r="R7" s="5">
        <v>301.89999999999998</v>
      </c>
      <c r="S7" s="5">
        <v>226.2</v>
      </c>
      <c r="T7" s="5">
        <v>278.89999999999998</v>
      </c>
      <c r="U7" s="5">
        <v>243.8</v>
      </c>
      <c r="V7" s="5">
        <v>249.8</v>
      </c>
      <c r="W7" s="22">
        <v>296.2</v>
      </c>
      <c r="X7" s="22">
        <v>226.8</v>
      </c>
      <c r="Y7" s="22">
        <v>227.5</v>
      </c>
      <c r="Z7" s="22">
        <v>277.39999999999998</v>
      </c>
      <c r="AA7" s="22">
        <v>221.2</v>
      </c>
      <c r="AB7" s="5">
        <v>231</v>
      </c>
      <c r="AC7" s="5">
        <v>210.9</v>
      </c>
      <c r="AD7" s="5">
        <v>201.1</v>
      </c>
      <c r="AE7" s="5">
        <v>203.1</v>
      </c>
      <c r="AF7" s="5">
        <v>210.8</v>
      </c>
      <c r="AG7" s="5">
        <v>181.1</v>
      </c>
      <c r="AH7" s="6">
        <f t="shared" si="0"/>
        <v>216.81</v>
      </c>
      <c r="AI7" s="6">
        <f t="shared" si="1"/>
        <v>249.39523809523814</v>
      </c>
      <c r="AJ7" s="6"/>
    </row>
    <row r="8" spans="1:37" ht="12.6" customHeight="1">
      <c r="A8" s="5" t="s">
        <v>5</v>
      </c>
      <c r="B8" s="5">
        <v>237.5</v>
      </c>
      <c r="C8" s="5">
        <v>254.3</v>
      </c>
      <c r="D8" s="5">
        <v>213.9</v>
      </c>
      <c r="E8" s="5">
        <v>193</v>
      </c>
      <c r="F8" s="5">
        <v>197</v>
      </c>
      <c r="G8" s="5">
        <v>229.9</v>
      </c>
      <c r="H8" s="5">
        <v>194.3</v>
      </c>
      <c r="I8" s="5">
        <v>165.8</v>
      </c>
      <c r="J8" s="5">
        <v>219.1</v>
      </c>
      <c r="K8" s="5">
        <v>171.9</v>
      </c>
      <c r="L8" s="5">
        <v>195.1</v>
      </c>
      <c r="M8" s="6">
        <v>267.10000000000002</v>
      </c>
      <c r="N8" s="5">
        <v>263.89999999999998</v>
      </c>
      <c r="O8" s="5">
        <v>245.6</v>
      </c>
      <c r="P8" s="5">
        <v>237.6</v>
      </c>
      <c r="Q8" s="5">
        <v>263.89999999999998</v>
      </c>
      <c r="R8" s="5">
        <v>193.1</v>
      </c>
      <c r="S8" s="5">
        <v>213</v>
      </c>
      <c r="T8" s="5">
        <v>225.6</v>
      </c>
      <c r="U8" s="5">
        <v>218.3</v>
      </c>
      <c r="V8" s="5">
        <v>241.9</v>
      </c>
      <c r="W8" s="22">
        <v>195.3</v>
      </c>
      <c r="X8" s="22">
        <v>193.8</v>
      </c>
      <c r="Y8" s="22">
        <v>236.4</v>
      </c>
      <c r="Z8" s="22">
        <v>274.8</v>
      </c>
      <c r="AA8" s="22">
        <v>191</v>
      </c>
      <c r="AB8" s="5">
        <v>213.1</v>
      </c>
      <c r="AC8" s="5">
        <v>203.6</v>
      </c>
      <c r="AD8" s="5">
        <v>169.6</v>
      </c>
      <c r="AE8" s="5">
        <v>213.7</v>
      </c>
      <c r="AF8" s="5">
        <v>211.3</v>
      </c>
      <c r="AG8" s="5">
        <v>181.2</v>
      </c>
      <c r="AH8" s="6">
        <f t="shared" si="0"/>
        <v>207.67</v>
      </c>
      <c r="AI8" s="6">
        <f t="shared" si="1"/>
        <v>222.2714285714286</v>
      </c>
      <c r="AJ8" s="6"/>
    </row>
    <row r="9" spans="1:37" ht="12.6" customHeight="1">
      <c r="A9" s="5" t="s">
        <v>6</v>
      </c>
      <c r="B9" s="5">
        <v>224.8</v>
      </c>
      <c r="C9" s="5">
        <v>218</v>
      </c>
      <c r="D9" s="5">
        <v>245</v>
      </c>
      <c r="E9" s="5">
        <v>153</v>
      </c>
      <c r="F9" s="5">
        <v>249.3</v>
      </c>
      <c r="G9" s="5">
        <v>189</v>
      </c>
      <c r="H9" s="5">
        <v>196.4</v>
      </c>
      <c r="I9" s="5">
        <v>194</v>
      </c>
      <c r="J9" s="5">
        <v>234.6</v>
      </c>
      <c r="K9" s="5">
        <v>222.4</v>
      </c>
      <c r="L9" s="5">
        <v>183.9</v>
      </c>
      <c r="M9" s="6">
        <v>223.7</v>
      </c>
      <c r="N9" s="5">
        <v>224.7</v>
      </c>
      <c r="O9" s="5">
        <v>264.5</v>
      </c>
      <c r="P9" s="5">
        <v>229.7</v>
      </c>
      <c r="Q9" s="5">
        <v>244.3</v>
      </c>
      <c r="R9" s="5">
        <v>252.3</v>
      </c>
      <c r="S9" s="5">
        <v>255.4</v>
      </c>
      <c r="T9" s="5">
        <v>240.7</v>
      </c>
      <c r="U9" s="5">
        <v>218.1</v>
      </c>
      <c r="V9" s="5">
        <v>162.6</v>
      </c>
      <c r="W9" s="22">
        <v>258</v>
      </c>
      <c r="X9" s="22">
        <v>179.8</v>
      </c>
      <c r="Y9" s="22">
        <v>218.6</v>
      </c>
      <c r="Z9" s="22">
        <v>173.2</v>
      </c>
      <c r="AA9" s="22">
        <v>201.3</v>
      </c>
      <c r="AB9" s="5">
        <v>176.5</v>
      </c>
      <c r="AC9" s="5">
        <v>172.1</v>
      </c>
      <c r="AD9" s="5">
        <v>236.6</v>
      </c>
      <c r="AE9" s="5">
        <v>236.4</v>
      </c>
      <c r="AF9" s="5">
        <v>238.3</v>
      </c>
      <c r="AG9" s="5"/>
      <c r="AH9" s="6">
        <f t="shared" si="0"/>
        <v>212.65</v>
      </c>
      <c r="AI9" s="6">
        <f t="shared" si="1"/>
        <v>218.60476190476189</v>
      </c>
      <c r="AJ9" s="6"/>
    </row>
    <row r="10" spans="1:37" ht="12.6" customHeight="1">
      <c r="A10" s="5" t="s">
        <v>7</v>
      </c>
      <c r="B10" s="5">
        <v>212.2</v>
      </c>
      <c r="C10" s="5">
        <v>220</v>
      </c>
      <c r="D10" s="5">
        <v>234</v>
      </c>
      <c r="E10" s="5">
        <v>194</v>
      </c>
      <c r="F10" s="5">
        <v>175</v>
      </c>
      <c r="G10" s="5">
        <v>194.5</v>
      </c>
      <c r="H10" s="5">
        <v>220.3</v>
      </c>
      <c r="I10" s="5">
        <v>249.9</v>
      </c>
      <c r="J10" s="5">
        <v>200</v>
      </c>
      <c r="K10" s="5">
        <v>180.4</v>
      </c>
      <c r="L10" s="5">
        <v>241.1</v>
      </c>
      <c r="M10" s="6">
        <v>220.2</v>
      </c>
      <c r="N10" s="5">
        <v>246.4</v>
      </c>
      <c r="O10" s="5">
        <v>224.5</v>
      </c>
      <c r="P10" s="5">
        <v>236.5</v>
      </c>
      <c r="Q10" s="5">
        <v>231.4</v>
      </c>
      <c r="R10" s="5">
        <v>257.2</v>
      </c>
      <c r="S10" s="5">
        <v>293.89999999999998</v>
      </c>
      <c r="T10" s="5">
        <v>276.7</v>
      </c>
      <c r="U10" s="5">
        <v>205.7</v>
      </c>
      <c r="V10" s="5">
        <v>219.6</v>
      </c>
      <c r="W10" s="22">
        <v>245.4</v>
      </c>
      <c r="X10" s="22">
        <v>245.2</v>
      </c>
      <c r="Y10" s="22">
        <v>186.2</v>
      </c>
      <c r="Z10" s="22">
        <v>202</v>
      </c>
      <c r="AA10" s="22">
        <v>165.5</v>
      </c>
      <c r="AB10" s="5">
        <v>219.7</v>
      </c>
      <c r="AC10" s="5">
        <v>159.30000000000001</v>
      </c>
      <c r="AD10" s="5">
        <v>209</v>
      </c>
      <c r="AE10" s="5">
        <v>268.10000000000002</v>
      </c>
      <c r="AF10" s="5">
        <v>204</v>
      </c>
      <c r="AG10" s="5"/>
      <c r="AH10" s="6">
        <f t="shared" si="0"/>
        <v>208.03000000000003</v>
      </c>
      <c r="AI10" s="6">
        <f t="shared" si="1"/>
        <v>226.55238095238093</v>
      </c>
      <c r="AJ10" s="6"/>
    </row>
    <row r="11" spans="1:37" ht="12.6" customHeight="1">
      <c r="A11" s="5" t="s">
        <v>8</v>
      </c>
      <c r="B11" s="5">
        <v>248.3</v>
      </c>
      <c r="C11" s="5">
        <v>232</v>
      </c>
      <c r="D11" s="5">
        <v>279</v>
      </c>
      <c r="E11" s="5">
        <v>196</v>
      </c>
      <c r="F11" s="5">
        <v>204.3</v>
      </c>
      <c r="G11" s="5">
        <v>209.7</v>
      </c>
      <c r="H11" s="5">
        <v>252.7</v>
      </c>
      <c r="I11" s="5">
        <v>192</v>
      </c>
      <c r="J11" s="5">
        <v>223.4</v>
      </c>
      <c r="K11" s="5">
        <v>236.3</v>
      </c>
      <c r="L11" s="5">
        <v>209.3</v>
      </c>
      <c r="M11" s="6">
        <v>252.3</v>
      </c>
      <c r="N11" s="5">
        <v>246.2</v>
      </c>
      <c r="O11" s="5">
        <v>234.1</v>
      </c>
      <c r="P11" s="5">
        <v>248.9</v>
      </c>
      <c r="Q11" s="5">
        <v>221.3</v>
      </c>
      <c r="R11" s="5">
        <v>237</v>
      </c>
      <c r="S11" s="5">
        <v>243.6</v>
      </c>
      <c r="T11" s="5">
        <v>206.2</v>
      </c>
      <c r="U11" s="5">
        <v>231.2</v>
      </c>
      <c r="V11" s="5">
        <v>248.7</v>
      </c>
      <c r="W11" s="22">
        <v>238.5</v>
      </c>
      <c r="X11" s="22">
        <v>217.8</v>
      </c>
      <c r="Y11" s="22">
        <v>235.6</v>
      </c>
      <c r="Z11" s="22">
        <v>196.9</v>
      </c>
      <c r="AA11" s="22">
        <v>249.6</v>
      </c>
      <c r="AB11" s="5">
        <v>192.3</v>
      </c>
      <c r="AC11" s="5">
        <v>231</v>
      </c>
      <c r="AD11" s="1" t="s">
        <v>125</v>
      </c>
      <c r="AE11" s="1">
        <v>210.2</v>
      </c>
      <c r="AF11" s="1">
        <v>285.39999999999998</v>
      </c>
      <c r="AG11" s="1"/>
      <c r="AH11" s="6">
        <f t="shared" si="0"/>
        <v>227.37000000000003</v>
      </c>
      <c r="AI11" s="6">
        <f t="shared" si="1"/>
        <v>231.80499999999998</v>
      </c>
      <c r="AJ11" s="6"/>
    </row>
    <row r="12" spans="1:37" ht="12.6" customHeight="1">
      <c r="A12" s="5" t="s">
        <v>9</v>
      </c>
      <c r="B12" s="5">
        <v>238.1</v>
      </c>
      <c r="C12" s="5">
        <v>222.7</v>
      </c>
      <c r="D12" s="5">
        <v>247</v>
      </c>
      <c r="E12" s="5">
        <v>190</v>
      </c>
      <c r="F12" s="5">
        <v>220.4</v>
      </c>
      <c r="G12" s="5">
        <v>261.39999999999998</v>
      </c>
      <c r="H12" s="5">
        <v>218.5</v>
      </c>
      <c r="I12" s="5">
        <v>202.1</v>
      </c>
      <c r="J12" s="5">
        <v>223.7</v>
      </c>
      <c r="K12" s="5">
        <v>232.4</v>
      </c>
      <c r="L12" s="5">
        <v>238.8</v>
      </c>
      <c r="M12" s="6">
        <v>291.60000000000002</v>
      </c>
      <c r="N12" s="5">
        <v>256.60000000000002</v>
      </c>
      <c r="O12" s="5">
        <v>242.4</v>
      </c>
      <c r="P12" s="5">
        <v>240.8</v>
      </c>
      <c r="Q12" s="5">
        <v>244.9</v>
      </c>
      <c r="R12" s="5">
        <v>242.8</v>
      </c>
      <c r="S12" s="5">
        <v>254.4</v>
      </c>
      <c r="T12" s="5">
        <v>270.10000000000002</v>
      </c>
      <c r="U12" s="5">
        <v>231.7</v>
      </c>
      <c r="V12" s="5">
        <v>221.5</v>
      </c>
      <c r="W12" s="22">
        <v>244.7</v>
      </c>
      <c r="X12" s="22">
        <v>228.7</v>
      </c>
      <c r="Y12" s="22">
        <v>269.7</v>
      </c>
      <c r="Z12" s="22">
        <v>207.1</v>
      </c>
      <c r="AA12" s="22">
        <v>218.1</v>
      </c>
      <c r="AB12" s="5">
        <v>179.8</v>
      </c>
      <c r="AC12" s="5">
        <v>201.3</v>
      </c>
      <c r="AD12" s="5">
        <v>220.3</v>
      </c>
      <c r="AE12" s="5">
        <v>244</v>
      </c>
      <c r="AF12" s="5">
        <v>199.5</v>
      </c>
      <c r="AG12" s="5"/>
      <c r="AH12" s="6">
        <f t="shared" si="0"/>
        <v>225.62999999999997</v>
      </c>
      <c r="AI12" s="6">
        <f t="shared" si="1"/>
        <v>235.65714285714282</v>
      </c>
      <c r="AJ12" s="6"/>
    </row>
    <row r="13" spans="1:37" ht="12.6" customHeight="1">
      <c r="A13" s="5" t="s">
        <v>10</v>
      </c>
      <c r="B13" s="5">
        <v>286.8</v>
      </c>
      <c r="C13" s="5">
        <v>276.2</v>
      </c>
      <c r="D13" s="5">
        <v>288</v>
      </c>
      <c r="E13" s="5">
        <v>237</v>
      </c>
      <c r="F13" s="5">
        <v>225.2</v>
      </c>
      <c r="G13" s="5">
        <v>229.9</v>
      </c>
      <c r="H13" s="5">
        <v>198.7</v>
      </c>
      <c r="I13" s="5">
        <v>244.2</v>
      </c>
      <c r="J13" s="5">
        <v>253.9</v>
      </c>
      <c r="K13" s="5">
        <v>269</v>
      </c>
      <c r="L13" s="5">
        <v>277.39999999999998</v>
      </c>
      <c r="M13" s="6">
        <v>239.2</v>
      </c>
      <c r="N13" s="5">
        <v>304.7</v>
      </c>
      <c r="O13" s="5">
        <v>279.2</v>
      </c>
      <c r="P13" s="5">
        <v>297.10000000000002</v>
      </c>
      <c r="Q13" s="5">
        <v>258.10000000000002</v>
      </c>
      <c r="R13" s="5">
        <v>341.8</v>
      </c>
      <c r="S13" s="5">
        <v>327.39999999999998</v>
      </c>
      <c r="T13" s="5">
        <v>303.8</v>
      </c>
      <c r="U13" s="5">
        <v>266.89999999999998</v>
      </c>
      <c r="V13" s="5">
        <v>305.8</v>
      </c>
      <c r="W13" s="22">
        <v>279.89999999999998</v>
      </c>
      <c r="X13" s="22">
        <v>240</v>
      </c>
      <c r="Y13" s="22">
        <v>267.89999999999998</v>
      </c>
      <c r="Z13" s="22">
        <v>351.7</v>
      </c>
      <c r="AA13" s="20">
        <v>230.6</v>
      </c>
      <c r="AB13" s="6">
        <v>285.10000000000002</v>
      </c>
      <c r="AC13" s="6">
        <v>273</v>
      </c>
      <c r="AD13" s="6">
        <v>247.4</v>
      </c>
      <c r="AE13" s="6">
        <v>251.2</v>
      </c>
      <c r="AF13" s="6">
        <v>219.2</v>
      </c>
      <c r="AG13" s="6"/>
      <c r="AH13" s="6">
        <f t="shared" si="0"/>
        <v>250.89000000000001</v>
      </c>
      <c r="AI13" s="6">
        <f t="shared" si="1"/>
        <v>278.44761904761907</v>
      </c>
      <c r="AJ13" s="6"/>
    </row>
    <row r="14" spans="1:37" ht="12.6" customHeight="1">
      <c r="A14" s="5" t="s">
        <v>11</v>
      </c>
      <c r="B14" s="5">
        <v>249.9</v>
      </c>
      <c r="C14" s="5">
        <v>300.89999999999998</v>
      </c>
      <c r="D14" s="5">
        <v>399</v>
      </c>
      <c r="E14" s="5">
        <v>244</v>
      </c>
      <c r="F14" s="5">
        <v>288.89999999999998</v>
      </c>
      <c r="G14" s="5">
        <v>270.8</v>
      </c>
      <c r="H14" s="5">
        <v>276.7</v>
      </c>
      <c r="I14" s="5">
        <v>336.1</v>
      </c>
      <c r="J14" s="5">
        <v>243.8</v>
      </c>
      <c r="K14" s="5">
        <v>212.4</v>
      </c>
      <c r="L14" s="5">
        <v>337.1</v>
      </c>
      <c r="M14" s="6">
        <v>320.5</v>
      </c>
      <c r="N14" s="5">
        <v>378.7</v>
      </c>
      <c r="O14" s="5">
        <v>305</v>
      </c>
      <c r="P14" s="5">
        <v>342.2</v>
      </c>
      <c r="Q14" s="5">
        <v>266.5</v>
      </c>
      <c r="R14" s="5">
        <v>329.2</v>
      </c>
      <c r="S14" s="5">
        <v>270.7</v>
      </c>
      <c r="T14" s="5">
        <v>296.5</v>
      </c>
      <c r="U14" s="5">
        <v>252.9</v>
      </c>
      <c r="V14" s="5">
        <v>331.7</v>
      </c>
      <c r="W14" s="22">
        <v>385.7</v>
      </c>
      <c r="X14" s="22">
        <v>282.60000000000002</v>
      </c>
      <c r="Y14" s="22">
        <v>238.4</v>
      </c>
      <c r="Z14" s="22">
        <v>280.89999999999998</v>
      </c>
      <c r="AA14" s="20">
        <v>201.6</v>
      </c>
      <c r="AB14" s="6">
        <v>320.8</v>
      </c>
      <c r="AC14" s="6">
        <v>290.3</v>
      </c>
      <c r="AD14" s="6">
        <v>289.89999999999998</v>
      </c>
      <c r="AE14" s="6">
        <v>300.10000000000002</v>
      </c>
      <c r="AF14" s="6">
        <v>255.1</v>
      </c>
      <c r="AG14" s="6"/>
      <c r="AH14" s="6">
        <f t="shared" si="0"/>
        <v>282.25</v>
      </c>
      <c r="AI14" s="6">
        <f t="shared" si="1"/>
        <v>298.87619047619046</v>
      </c>
      <c r="AJ14" s="6"/>
    </row>
    <row r="15" spans="1:37" ht="12.6" customHeight="1">
      <c r="A15" s="5" t="s">
        <v>12</v>
      </c>
      <c r="B15" s="5">
        <v>285</v>
      </c>
      <c r="C15" s="5">
        <v>291.5</v>
      </c>
      <c r="D15" s="5">
        <v>277</v>
      </c>
      <c r="E15" s="5">
        <v>289</v>
      </c>
      <c r="F15" s="5">
        <v>234.1</v>
      </c>
      <c r="G15" s="5">
        <v>298.3</v>
      </c>
      <c r="H15" s="5">
        <v>253.3</v>
      </c>
      <c r="I15" s="5">
        <v>236</v>
      </c>
      <c r="J15" s="5">
        <v>328.7</v>
      </c>
      <c r="K15" s="5">
        <v>244.4</v>
      </c>
      <c r="L15" s="5">
        <v>354.4</v>
      </c>
      <c r="M15" s="6">
        <v>444.1</v>
      </c>
      <c r="N15" s="5">
        <v>291.2</v>
      </c>
      <c r="O15" s="6">
        <v>300.99</v>
      </c>
      <c r="P15" s="5">
        <v>324.5</v>
      </c>
      <c r="Q15" s="5">
        <v>278.5</v>
      </c>
      <c r="R15" s="5">
        <v>314.5</v>
      </c>
      <c r="S15" s="5">
        <v>321.10000000000002</v>
      </c>
      <c r="T15" s="5">
        <v>333.9</v>
      </c>
      <c r="U15" s="5">
        <v>303.8</v>
      </c>
      <c r="V15" s="5">
        <v>340.5</v>
      </c>
      <c r="W15" s="22">
        <v>260.7</v>
      </c>
      <c r="X15" s="22">
        <v>303.10000000000002</v>
      </c>
      <c r="Y15" s="22">
        <v>291.10000000000002</v>
      </c>
      <c r="Z15" s="22">
        <v>240.4</v>
      </c>
      <c r="AA15" s="20">
        <v>288.89999999999998</v>
      </c>
      <c r="AB15" s="6">
        <v>230.1</v>
      </c>
      <c r="AC15" s="6">
        <v>231.3</v>
      </c>
      <c r="AD15" s="6">
        <v>347.2</v>
      </c>
      <c r="AE15" s="6">
        <v>307.10000000000002</v>
      </c>
      <c r="AF15" s="6">
        <v>275.2</v>
      </c>
      <c r="AG15" s="6"/>
      <c r="AH15" s="6">
        <f t="shared" si="0"/>
        <v>273.72999999999996</v>
      </c>
      <c r="AI15" s="6">
        <f t="shared" si="1"/>
        <v>303.93285714285713</v>
      </c>
      <c r="AJ15" s="6"/>
    </row>
    <row r="16" spans="1:37" ht="12.6" customHeight="1">
      <c r="A16" s="5" t="s">
        <v>13</v>
      </c>
      <c r="B16" s="5">
        <v>320.8</v>
      </c>
      <c r="C16" s="5">
        <v>296</v>
      </c>
      <c r="D16" s="5">
        <v>265</v>
      </c>
      <c r="E16" s="5">
        <v>297</v>
      </c>
      <c r="F16" s="5">
        <v>299.89999999999998</v>
      </c>
      <c r="G16" s="5">
        <v>250.8</v>
      </c>
      <c r="H16" s="5">
        <v>220.4</v>
      </c>
      <c r="I16" s="5">
        <v>240.1</v>
      </c>
      <c r="J16" s="5">
        <v>273.5</v>
      </c>
      <c r="K16" s="5">
        <v>281.10000000000002</v>
      </c>
      <c r="L16" s="5">
        <v>343.1</v>
      </c>
      <c r="M16" s="6">
        <v>396.6</v>
      </c>
      <c r="N16" s="6">
        <v>349.4</v>
      </c>
      <c r="O16" s="5">
        <v>279.7</v>
      </c>
      <c r="P16" s="5">
        <v>357</v>
      </c>
      <c r="Q16" s="5">
        <v>268.89999999999998</v>
      </c>
      <c r="R16" s="5">
        <v>331.2</v>
      </c>
      <c r="S16" s="5">
        <v>340.8</v>
      </c>
      <c r="T16" s="5">
        <v>293.89999999999998</v>
      </c>
      <c r="U16" s="5">
        <v>266.89999999999998</v>
      </c>
      <c r="V16" s="5">
        <v>262.8</v>
      </c>
      <c r="W16" s="22">
        <v>295.7</v>
      </c>
      <c r="X16" s="22">
        <v>236.7</v>
      </c>
      <c r="Y16" s="22">
        <v>305.3</v>
      </c>
      <c r="Z16" s="22">
        <v>271.7</v>
      </c>
      <c r="AA16" s="20">
        <v>203.9</v>
      </c>
      <c r="AB16" s="6">
        <v>273.60000000000002</v>
      </c>
      <c r="AC16" s="6">
        <v>225.1</v>
      </c>
      <c r="AD16" s="6">
        <v>244.8</v>
      </c>
      <c r="AE16" s="6">
        <v>275.8</v>
      </c>
      <c r="AF16" s="6">
        <v>274.2</v>
      </c>
      <c r="AG16" s="6"/>
      <c r="AH16" s="6">
        <f t="shared" si="0"/>
        <v>274.45999999999998</v>
      </c>
      <c r="AI16" s="6">
        <f t="shared" si="1"/>
        <v>290.33809523809526</v>
      </c>
      <c r="AJ16" s="6"/>
      <c r="AK16" s="6"/>
    </row>
    <row r="17" spans="1:36" ht="12.6" customHeight="1">
      <c r="A17" s="5" t="s">
        <v>1</v>
      </c>
      <c r="B17" s="5"/>
      <c r="C17" s="5"/>
      <c r="D17" s="5"/>
      <c r="E17" s="5"/>
      <c r="F17" s="5"/>
      <c r="G17" s="5"/>
      <c r="H17" s="5"/>
      <c r="I17" s="5"/>
      <c r="J17" s="5"/>
      <c r="K17" s="5"/>
      <c r="L17" s="6">
        <f t="shared" ref="L17:Y17" si="2">AVERAGE(L5:L16)</f>
        <v>253.56666666666663</v>
      </c>
      <c r="M17" s="6">
        <f t="shared" si="2"/>
        <v>289.48333333333329</v>
      </c>
      <c r="N17" s="6">
        <f t="shared" si="2"/>
        <v>298.67499999999995</v>
      </c>
      <c r="O17" s="6">
        <f t="shared" si="2"/>
        <v>268.19083333333333</v>
      </c>
      <c r="P17" s="6">
        <f t="shared" si="2"/>
        <v>275.89999999999998</v>
      </c>
      <c r="Q17" s="6">
        <f t="shared" si="2"/>
        <v>265</v>
      </c>
      <c r="R17" s="6">
        <f t="shared" si="2"/>
        <v>277.99166666666662</v>
      </c>
      <c r="S17" s="6">
        <f t="shared" si="2"/>
        <v>279.65833333333336</v>
      </c>
      <c r="T17" s="6">
        <f t="shared" si="2"/>
        <v>276.39166666666671</v>
      </c>
      <c r="U17" s="6">
        <f t="shared" si="2"/>
        <v>248.38333333333335</v>
      </c>
      <c r="V17" s="6">
        <f t="shared" si="2"/>
        <v>261.14166666666665</v>
      </c>
      <c r="W17" s="6">
        <f t="shared" si="2"/>
        <v>265.36666666666662</v>
      </c>
      <c r="X17" s="6">
        <f>AVERAGE(X5:X16)</f>
        <v>238.88333333333333</v>
      </c>
      <c r="Y17" s="6">
        <f t="shared" si="2"/>
        <v>246.13333333333333</v>
      </c>
      <c r="Z17" s="6">
        <f t="shared" ref="Z17:AH17" si="3">AVERAGE(Z5:Z16)</f>
        <v>246.01666666666665</v>
      </c>
      <c r="AA17" s="6">
        <f t="shared" si="3"/>
        <v>221.57500000000002</v>
      </c>
      <c r="AB17" s="6">
        <f t="shared" si="3"/>
        <v>233.29166666666666</v>
      </c>
      <c r="AC17" s="6">
        <f t="shared" si="3"/>
        <v>222.80833333333331</v>
      </c>
      <c r="AD17" s="6">
        <f t="shared" si="3"/>
        <v>242.5</v>
      </c>
      <c r="AE17" s="6">
        <f t="shared" si="3"/>
        <v>246.22500000000002</v>
      </c>
      <c r="AF17" s="6">
        <f t="shared" si="3"/>
        <v>238.45833333333326</v>
      </c>
      <c r="AG17" s="6"/>
      <c r="AH17" s="6">
        <f t="shared" si="3"/>
        <v>239.89166666666665</v>
      </c>
      <c r="AI17" s="6">
        <f>AVERAGE(AI5:AI16)</f>
        <v>256.89283730158735</v>
      </c>
    </row>
    <row r="18" spans="1:36" ht="12.6"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6"/>
      <c r="AI18" s="6"/>
      <c r="AJ18" s="5"/>
    </row>
    <row r="19" spans="1:36" ht="12.6" customHeight="1">
      <c r="A19" s="5" t="s">
        <v>20</v>
      </c>
      <c r="C19" s="5"/>
      <c r="D19" s="5"/>
      <c r="E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t="s">
        <v>0</v>
      </c>
      <c r="AI19" s="5" t="s">
        <v>0</v>
      </c>
    </row>
    <row r="20" spans="1:36" ht="12.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7" t="s">
        <v>1</v>
      </c>
      <c r="AI20" s="7" t="s">
        <v>1</v>
      </c>
    </row>
    <row r="21" spans="1:36" ht="12.6" customHeight="1">
      <c r="A21" s="5"/>
      <c r="B21" s="5">
        <v>86</v>
      </c>
      <c r="C21" s="5">
        <v>87</v>
      </c>
      <c r="D21" s="5">
        <v>88</v>
      </c>
      <c r="E21" s="5">
        <v>89</v>
      </c>
      <c r="F21" s="5">
        <v>90</v>
      </c>
      <c r="G21" s="5">
        <v>91</v>
      </c>
      <c r="H21" s="5">
        <v>92</v>
      </c>
      <c r="I21" s="5">
        <v>93</v>
      </c>
      <c r="J21" s="5">
        <v>94</v>
      </c>
      <c r="K21" s="5">
        <v>95</v>
      </c>
      <c r="L21" s="5">
        <v>96</v>
      </c>
      <c r="M21" s="5">
        <v>97</v>
      </c>
      <c r="N21" s="5">
        <v>98</v>
      </c>
      <c r="O21" s="5">
        <v>99</v>
      </c>
      <c r="P21" s="5">
        <v>2000</v>
      </c>
      <c r="Q21" s="5">
        <v>2001</v>
      </c>
      <c r="R21" s="5">
        <v>2002</v>
      </c>
      <c r="S21" s="5">
        <v>2003</v>
      </c>
      <c r="T21" s="5">
        <v>2004</v>
      </c>
      <c r="U21" s="5">
        <v>2005</v>
      </c>
      <c r="V21" s="5">
        <v>2006</v>
      </c>
      <c r="W21" s="5">
        <v>2007</v>
      </c>
      <c r="X21" s="5">
        <v>2008</v>
      </c>
      <c r="Y21" s="5">
        <v>2009</v>
      </c>
      <c r="Z21" s="5">
        <v>2010</v>
      </c>
      <c r="AA21" s="5">
        <v>2011</v>
      </c>
      <c r="AB21" s="5">
        <v>2012</v>
      </c>
      <c r="AC21" s="5">
        <v>2013</v>
      </c>
      <c r="AD21" s="5">
        <v>2014</v>
      </c>
      <c r="AE21" s="5">
        <v>2015</v>
      </c>
      <c r="AF21" s="5">
        <v>2016</v>
      </c>
      <c r="AG21" s="5">
        <v>2017</v>
      </c>
      <c r="AH21" s="7" t="s">
        <v>19</v>
      </c>
      <c r="AI21" s="18" t="s">
        <v>197</v>
      </c>
    </row>
    <row r="22" spans="1:36" ht="12.6" customHeight="1">
      <c r="A22" s="5" t="s">
        <v>2</v>
      </c>
      <c r="B22" s="5">
        <f t="shared" ref="B22:P22" si="4">SUM(B5*31)</f>
        <v>8289.4</v>
      </c>
      <c r="C22" s="5">
        <f t="shared" si="4"/>
        <v>9734</v>
      </c>
      <c r="D22" s="5">
        <f t="shared" si="4"/>
        <v>8959</v>
      </c>
      <c r="E22" s="5">
        <f t="shared" si="4"/>
        <v>7812</v>
      </c>
      <c r="F22" s="23">
        <f t="shared" si="4"/>
        <v>7998</v>
      </c>
      <c r="G22" s="23">
        <f t="shared" si="4"/>
        <v>7678.7</v>
      </c>
      <c r="H22" s="23">
        <f t="shared" si="4"/>
        <v>7337.7</v>
      </c>
      <c r="I22" s="23">
        <f t="shared" si="4"/>
        <v>8097.2</v>
      </c>
      <c r="J22" s="23">
        <f t="shared" si="4"/>
        <v>8897</v>
      </c>
      <c r="K22" s="23">
        <f t="shared" si="4"/>
        <v>7973.2</v>
      </c>
      <c r="L22" s="23">
        <f t="shared" si="4"/>
        <v>7114.5</v>
      </c>
      <c r="M22" s="23">
        <f t="shared" si="4"/>
        <v>8459.9</v>
      </c>
      <c r="N22" s="23">
        <f t="shared" si="4"/>
        <v>10881</v>
      </c>
      <c r="O22" s="23">
        <f t="shared" si="4"/>
        <v>9061.3000000000011</v>
      </c>
      <c r="P22" s="23">
        <f t="shared" si="4"/>
        <v>8391.6999999999989</v>
      </c>
      <c r="Q22" s="23">
        <v>10176.200000000001</v>
      </c>
      <c r="R22" s="23">
        <v>7896.4</v>
      </c>
      <c r="S22" s="23">
        <v>9646</v>
      </c>
      <c r="T22" s="23">
        <v>8603.5</v>
      </c>
      <c r="U22" s="23">
        <v>8704.7999999999993</v>
      </c>
      <c r="V22" s="23">
        <v>9560.2000000000007</v>
      </c>
      <c r="W22" s="23">
        <v>8147.7</v>
      </c>
      <c r="X22" s="23">
        <v>8393.2999999999993</v>
      </c>
      <c r="Y22" s="23">
        <v>7756.6</v>
      </c>
      <c r="Z22" s="23">
        <v>7938.9</v>
      </c>
      <c r="AA22" s="23">
        <v>8143.5</v>
      </c>
      <c r="AB22" s="23">
        <v>8458</v>
      </c>
      <c r="AC22" s="23">
        <v>8686</v>
      </c>
      <c r="AD22" s="23">
        <v>8074.8</v>
      </c>
      <c r="AE22" s="23">
        <v>6874.3</v>
      </c>
      <c r="AF22" s="23">
        <v>7587.8</v>
      </c>
      <c r="AG22" s="23">
        <v>10424</v>
      </c>
      <c r="AH22" s="23">
        <f>AVERAGE(B22:K22)</f>
        <v>8277.619999999999</v>
      </c>
      <c r="AI22" s="6">
        <f>AVERAGE(L22:AF22)</f>
        <v>8502.6857142857134</v>
      </c>
    </row>
    <row r="23" spans="1:36" ht="12.6" customHeight="1">
      <c r="A23" s="5" t="s">
        <v>3</v>
      </c>
      <c r="B23" s="5">
        <f>SUM(B6*28)</f>
        <v>7022.4000000000005</v>
      </c>
      <c r="C23" s="5">
        <f>SUM(C6*28)</f>
        <v>8652</v>
      </c>
      <c r="D23" s="5">
        <f>SUM(D6*29)</f>
        <v>8091</v>
      </c>
      <c r="E23" s="5">
        <f>SUM(E6*28)</f>
        <v>5796</v>
      </c>
      <c r="F23" s="23">
        <f>SUM(F6*28)</f>
        <v>5958.4000000000005</v>
      </c>
      <c r="G23" s="23">
        <f>SUM(G6*28)</f>
        <v>5933.2</v>
      </c>
      <c r="H23" s="23">
        <f>SUM(H6*29)</f>
        <v>6559.7999999999993</v>
      </c>
      <c r="I23" s="23">
        <f>SUM(I6*28)</f>
        <v>6050.8</v>
      </c>
      <c r="J23" s="23">
        <f>SUM(J6*28)</f>
        <v>5910.8</v>
      </c>
      <c r="K23" s="23">
        <f>SUM(K6*28)</f>
        <v>5544</v>
      </c>
      <c r="L23" s="23">
        <f>SUM(L6*29)</f>
        <v>6896.2000000000007</v>
      </c>
      <c r="M23" s="23">
        <f>SUM(M6*28)</f>
        <v>8022</v>
      </c>
      <c r="N23" s="23">
        <f>SUM(N6*28)</f>
        <v>9240</v>
      </c>
      <c r="O23" s="23">
        <f>SUM(O6*28)</f>
        <v>7968.8000000000011</v>
      </c>
      <c r="P23" s="23">
        <f>SUM(P6*29)</f>
        <v>7502.2999999999993</v>
      </c>
      <c r="Q23" s="23">
        <f>SUM(Q6*28)</f>
        <v>7599.1999999999989</v>
      </c>
      <c r="R23" s="23">
        <f>SUM(R6*28)</f>
        <v>7845.5999999999995</v>
      </c>
      <c r="S23" s="23">
        <f>SUM(S6*28)</f>
        <v>8349.6</v>
      </c>
      <c r="T23" s="23">
        <f>SUM(T6*29)</f>
        <v>9074.0999999999985</v>
      </c>
      <c r="U23" s="23">
        <f>SUM(U6*28)</f>
        <v>7294</v>
      </c>
      <c r="V23" s="23">
        <f>SUM(V6*28)</f>
        <v>6731.2</v>
      </c>
      <c r="W23" s="23">
        <v>6201.3</v>
      </c>
      <c r="X23" s="23">
        <v>6998.4</v>
      </c>
      <c r="Y23" s="23">
        <v>6348.2</v>
      </c>
      <c r="Z23" s="23">
        <v>6160.1</v>
      </c>
      <c r="AA23" s="23">
        <v>6285</v>
      </c>
      <c r="AB23" s="23">
        <v>5935.7</v>
      </c>
      <c r="AC23" s="23">
        <v>5476.1</v>
      </c>
      <c r="AD23" s="23">
        <v>6750.5</v>
      </c>
      <c r="AE23" s="23">
        <v>6248.8</v>
      </c>
      <c r="AF23" s="23">
        <v>7065.9</v>
      </c>
      <c r="AG23" s="23">
        <v>6699</v>
      </c>
      <c r="AH23" s="23">
        <f>AVERAGE(B23:K23)</f>
        <v>6551.8400000000011</v>
      </c>
      <c r="AI23" s="6">
        <f t="shared" ref="AI23:AI33" si="5">AVERAGE(L23:AF23)</f>
        <v>7142.5238095238083</v>
      </c>
    </row>
    <row r="24" spans="1:36" ht="12.6" customHeight="1">
      <c r="A24" s="5" t="s">
        <v>4</v>
      </c>
      <c r="B24" s="5">
        <f t="shared" ref="B24:R24" si="6">SUM(B7*31)</f>
        <v>7015.3</v>
      </c>
      <c r="C24" s="5">
        <f t="shared" si="6"/>
        <v>7750</v>
      </c>
      <c r="D24" s="5">
        <f t="shared" si="6"/>
        <v>7936</v>
      </c>
      <c r="E24" s="5">
        <f t="shared" si="6"/>
        <v>6665</v>
      </c>
      <c r="F24" s="23">
        <f t="shared" si="6"/>
        <v>6169</v>
      </c>
      <c r="G24" s="23">
        <f t="shared" si="6"/>
        <v>6206.2</v>
      </c>
      <c r="H24" s="23">
        <f t="shared" si="6"/>
        <v>7192</v>
      </c>
      <c r="I24" s="23">
        <f t="shared" si="6"/>
        <v>5335.0999999999995</v>
      </c>
      <c r="J24" s="23">
        <f t="shared" si="6"/>
        <v>5620.3</v>
      </c>
      <c r="K24" s="23">
        <f t="shared" si="6"/>
        <v>7322.2</v>
      </c>
      <c r="L24" s="23">
        <f t="shared" si="6"/>
        <v>6054.3</v>
      </c>
      <c r="M24" s="23">
        <f t="shared" si="6"/>
        <v>8032.1</v>
      </c>
      <c r="N24" s="23">
        <f t="shared" si="6"/>
        <v>10580.300000000001</v>
      </c>
      <c r="O24" s="23">
        <f t="shared" si="6"/>
        <v>8227.4</v>
      </c>
      <c r="P24" s="23">
        <f t="shared" si="6"/>
        <v>8280.1</v>
      </c>
      <c r="Q24" s="23">
        <f t="shared" si="6"/>
        <v>9377.5</v>
      </c>
      <c r="R24" s="23">
        <f t="shared" si="6"/>
        <v>9358.9</v>
      </c>
      <c r="S24" s="23">
        <v>7011.7</v>
      </c>
      <c r="T24" s="23">
        <v>8644.9</v>
      </c>
      <c r="U24" s="23">
        <v>7558.2</v>
      </c>
      <c r="V24" s="23">
        <v>7744.9</v>
      </c>
      <c r="W24" s="23">
        <v>9183.7000000000007</v>
      </c>
      <c r="X24" s="23">
        <v>7031</v>
      </c>
      <c r="Y24" s="23">
        <v>7053.9</v>
      </c>
      <c r="Z24" s="23">
        <v>8599.7000000000007</v>
      </c>
      <c r="AA24" s="23">
        <v>6857</v>
      </c>
      <c r="AB24" s="23">
        <v>7161.8</v>
      </c>
      <c r="AC24" s="23">
        <v>6536.9</v>
      </c>
      <c r="AD24" s="23">
        <v>6233.3</v>
      </c>
      <c r="AE24" s="23">
        <v>6295.3</v>
      </c>
      <c r="AF24" s="23">
        <v>6295.3</v>
      </c>
      <c r="AG24" s="23">
        <v>5613</v>
      </c>
      <c r="AH24" s="23">
        <f t="shared" ref="AH24:AH33" si="7">AVERAGE(B24:K24)</f>
        <v>6721.1100000000006</v>
      </c>
      <c r="AI24" s="6">
        <f t="shared" si="5"/>
        <v>7719.9142857142824</v>
      </c>
    </row>
    <row r="25" spans="1:36" ht="12.6" customHeight="1">
      <c r="A25" s="5" t="s">
        <v>5</v>
      </c>
      <c r="B25" s="5">
        <f t="shared" ref="B25:R25" si="8">SUM(B8*30)</f>
        <v>7125</v>
      </c>
      <c r="C25" s="5">
        <f t="shared" si="8"/>
        <v>7629</v>
      </c>
      <c r="D25" s="5">
        <f t="shared" si="8"/>
        <v>6417</v>
      </c>
      <c r="E25" s="5">
        <f t="shared" si="8"/>
        <v>5790</v>
      </c>
      <c r="F25" s="23">
        <f t="shared" si="8"/>
        <v>5910</v>
      </c>
      <c r="G25" s="23">
        <f t="shared" si="8"/>
        <v>6897</v>
      </c>
      <c r="H25" s="23">
        <f t="shared" si="8"/>
        <v>5829</v>
      </c>
      <c r="I25" s="23">
        <f t="shared" si="8"/>
        <v>4974</v>
      </c>
      <c r="J25" s="23">
        <f t="shared" si="8"/>
        <v>6573</v>
      </c>
      <c r="K25" s="23">
        <f t="shared" si="8"/>
        <v>5157</v>
      </c>
      <c r="L25" s="23">
        <f t="shared" si="8"/>
        <v>5853</v>
      </c>
      <c r="M25" s="23">
        <f t="shared" si="8"/>
        <v>8013.0000000000009</v>
      </c>
      <c r="N25" s="23">
        <f t="shared" si="8"/>
        <v>7916.9999999999991</v>
      </c>
      <c r="O25" s="23">
        <f t="shared" si="8"/>
        <v>7368</v>
      </c>
      <c r="P25" s="23">
        <f t="shared" si="8"/>
        <v>7128</v>
      </c>
      <c r="Q25" s="23">
        <f t="shared" si="8"/>
        <v>7916.9999999999991</v>
      </c>
      <c r="R25" s="23">
        <f t="shared" si="8"/>
        <v>5793</v>
      </c>
      <c r="S25" s="23">
        <f>SUM(S8*30)</f>
        <v>6390</v>
      </c>
      <c r="T25" s="23">
        <v>6768.3</v>
      </c>
      <c r="U25" s="23">
        <v>6548.6</v>
      </c>
      <c r="V25" s="23">
        <v>7255.5</v>
      </c>
      <c r="W25" s="23">
        <v>5860</v>
      </c>
      <c r="X25" s="23">
        <v>5812.7</v>
      </c>
      <c r="Y25" s="23">
        <v>7091.9</v>
      </c>
      <c r="Z25" s="23">
        <v>8245.4</v>
      </c>
      <c r="AA25" s="23">
        <v>5729.6</v>
      </c>
      <c r="AB25" s="23">
        <v>6393.7</v>
      </c>
      <c r="AC25" s="23">
        <v>6106.5</v>
      </c>
      <c r="AD25" s="23">
        <v>5087.5</v>
      </c>
      <c r="AE25" s="23">
        <v>6410.9</v>
      </c>
      <c r="AF25" s="23">
        <v>6340</v>
      </c>
      <c r="AG25" s="23">
        <v>5435.7</v>
      </c>
      <c r="AH25" s="23">
        <f t="shared" si="7"/>
        <v>6230.1</v>
      </c>
      <c r="AI25" s="6">
        <f t="shared" si="5"/>
        <v>6668.0761904761912</v>
      </c>
    </row>
    <row r="26" spans="1:36" ht="12.6" customHeight="1">
      <c r="A26" s="5" t="s">
        <v>6</v>
      </c>
      <c r="B26" s="5">
        <f t="shared" ref="B26:R26" si="9">SUM(B9*31)</f>
        <v>6968.8</v>
      </c>
      <c r="C26" s="5">
        <f t="shared" si="9"/>
        <v>6758</v>
      </c>
      <c r="D26" s="5">
        <f t="shared" si="9"/>
        <v>7595</v>
      </c>
      <c r="E26" s="5">
        <f t="shared" si="9"/>
        <v>4743</v>
      </c>
      <c r="F26" s="23">
        <f t="shared" si="9"/>
        <v>7728.3</v>
      </c>
      <c r="G26" s="23">
        <f t="shared" si="9"/>
        <v>5859</v>
      </c>
      <c r="H26" s="23">
        <f t="shared" si="9"/>
        <v>6088.4000000000005</v>
      </c>
      <c r="I26" s="23">
        <f t="shared" si="9"/>
        <v>6014</v>
      </c>
      <c r="J26" s="23">
        <f t="shared" si="9"/>
        <v>7272.5999999999995</v>
      </c>
      <c r="K26" s="23">
        <f t="shared" si="9"/>
        <v>6894.4000000000005</v>
      </c>
      <c r="L26" s="23">
        <f t="shared" si="9"/>
        <v>5700.9000000000005</v>
      </c>
      <c r="M26" s="23">
        <f t="shared" si="9"/>
        <v>6934.7</v>
      </c>
      <c r="N26" s="23">
        <f t="shared" si="9"/>
        <v>6965.7</v>
      </c>
      <c r="O26" s="23">
        <f t="shared" si="9"/>
        <v>8199.5</v>
      </c>
      <c r="P26" s="23">
        <f t="shared" si="9"/>
        <v>7120.7</v>
      </c>
      <c r="Q26" s="23">
        <f t="shared" si="9"/>
        <v>7573.3</v>
      </c>
      <c r="R26" s="23">
        <f t="shared" si="9"/>
        <v>7821.3</v>
      </c>
      <c r="S26" s="23">
        <f>SUM(S9*31)</f>
        <v>7917.4000000000005</v>
      </c>
      <c r="T26" s="23">
        <v>7461.3</v>
      </c>
      <c r="U26" s="23">
        <v>7461.3</v>
      </c>
      <c r="V26" s="23">
        <v>5041.6000000000004</v>
      </c>
      <c r="W26" s="23">
        <v>7996.8</v>
      </c>
      <c r="X26" s="23">
        <v>5574.4</v>
      </c>
      <c r="Y26" s="23">
        <v>6777.1</v>
      </c>
      <c r="Z26" s="23">
        <v>5369.2</v>
      </c>
      <c r="AA26" s="23">
        <v>6241.1</v>
      </c>
      <c r="AB26" s="23">
        <v>5470.7</v>
      </c>
      <c r="AC26" s="23">
        <v>5335.3</v>
      </c>
      <c r="AD26" s="23">
        <v>7336.1</v>
      </c>
      <c r="AE26" s="23">
        <v>7329.4</v>
      </c>
      <c r="AF26" s="23">
        <v>7387.3</v>
      </c>
      <c r="AG26" s="23"/>
      <c r="AH26" s="23">
        <f t="shared" si="7"/>
        <v>6592.15</v>
      </c>
      <c r="AI26" s="6">
        <f t="shared" si="5"/>
        <v>6810.2428571428572</v>
      </c>
    </row>
    <row r="27" spans="1:36" ht="12.6" customHeight="1">
      <c r="A27" s="5" t="s">
        <v>7</v>
      </c>
      <c r="B27" s="5">
        <f t="shared" ref="B27:S27" si="10">SUM(B10*30)</f>
        <v>6366</v>
      </c>
      <c r="C27" s="5">
        <f t="shared" si="10"/>
        <v>6600</v>
      </c>
      <c r="D27" s="5">
        <f t="shared" si="10"/>
        <v>7020</v>
      </c>
      <c r="E27" s="5">
        <f t="shared" si="10"/>
        <v>5820</v>
      </c>
      <c r="F27" s="23">
        <f t="shared" si="10"/>
        <v>5250</v>
      </c>
      <c r="G27" s="23">
        <f t="shared" si="10"/>
        <v>5835</v>
      </c>
      <c r="H27" s="23">
        <f t="shared" si="10"/>
        <v>6609</v>
      </c>
      <c r="I27" s="23">
        <f t="shared" si="10"/>
        <v>7497</v>
      </c>
      <c r="J27" s="23">
        <f t="shared" si="10"/>
        <v>6000</v>
      </c>
      <c r="K27" s="23">
        <f t="shared" si="10"/>
        <v>5412</v>
      </c>
      <c r="L27" s="23">
        <f t="shared" si="10"/>
        <v>7233</v>
      </c>
      <c r="M27" s="23">
        <f t="shared" si="10"/>
        <v>6606</v>
      </c>
      <c r="N27" s="23">
        <f t="shared" si="10"/>
        <v>7392</v>
      </c>
      <c r="O27" s="23">
        <f t="shared" si="10"/>
        <v>6735</v>
      </c>
      <c r="P27" s="23">
        <f t="shared" si="10"/>
        <v>7095</v>
      </c>
      <c r="Q27" s="23">
        <f t="shared" si="10"/>
        <v>6942</v>
      </c>
      <c r="R27" s="23">
        <f t="shared" si="10"/>
        <v>7716</v>
      </c>
      <c r="S27" s="23">
        <f t="shared" si="10"/>
        <v>8817</v>
      </c>
      <c r="T27" s="23">
        <v>8299.7999999999993</v>
      </c>
      <c r="U27" s="23">
        <v>6172.2</v>
      </c>
      <c r="V27" s="23">
        <v>6587.1</v>
      </c>
      <c r="W27" s="23">
        <v>7363.1</v>
      </c>
      <c r="X27" s="23">
        <v>7355.8</v>
      </c>
      <c r="Y27" s="23">
        <v>5587.4</v>
      </c>
      <c r="Z27" s="23">
        <v>6059.8</v>
      </c>
      <c r="AA27" s="23">
        <v>4964.3</v>
      </c>
      <c r="AB27" s="23">
        <v>6591.2</v>
      </c>
      <c r="AC27" s="23">
        <v>4778.3999999999996</v>
      </c>
      <c r="AD27" s="23">
        <v>6268.8</v>
      </c>
      <c r="AE27" s="23">
        <v>8043.9</v>
      </c>
      <c r="AF27" s="23">
        <v>6119.6</v>
      </c>
      <c r="AG27" s="23"/>
      <c r="AH27" s="23">
        <f t="shared" si="7"/>
        <v>6240.9</v>
      </c>
      <c r="AI27" s="6">
        <f t="shared" si="5"/>
        <v>6796.5428571428583</v>
      </c>
    </row>
    <row r="28" spans="1:36" ht="12.6" customHeight="1">
      <c r="A28" s="5" t="s">
        <v>8</v>
      </c>
      <c r="B28" s="5">
        <f t="shared" ref="B28:R28" si="11">SUM(B11*31)</f>
        <v>7697.3</v>
      </c>
      <c r="C28" s="5">
        <f t="shared" si="11"/>
        <v>7192</v>
      </c>
      <c r="D28" s="5">
        <f t="shared" si="11"/>
        <v>8649</v>
      </c>
      <c r="E28" s="5">
        <f t="shared" si="11"/>
        <v>6076</v>
      </c>
      <c r="F28" s="23">
        <f t="shared" si="11"/>
        <v>6333.3</v>
      </c>
      <c r="G28" s="23">
        <f t="shared" si="11"/>
        <v>6500.7</v>
      </c>
      <c r="H28" s="23">
        <f t="shared" si="11"/>
        <v>7833.7</v>
      </c>
      <c r="I28" s="23">
        <f t="shared" si="11"/>
        <v>5952</v>
      </c>
      <c r="J28" s="23">
        <f t="shared" si="11"/>
        <v>6925.4000000000005</v>
      </c>
      <c r="K28" s="23">
        <f t="shared" si="11"/>
        <v>7325.3</v>
      </c>
      <c r="L28" s="23">
        <f t="shared" si="11"/>
        <v>6488.3</v>
      </c>
      <c r="M28" s="23">
        <f t="shared" si="11"/>
        <v>7821.3</v>
      </c>
      <c r="N28" s="23">
        <f t="shared" si="11"/>
        <v>7632.2</v>
      </c>
      <c r="O28" s="23">
        <f t="shared" si="11"/>
        <v>7257.0999999999995</v>
      </c>
      <c r="P28" s="23">
        <f t="shared" si="11"/>
        <v>7715.9000000000005</v>
      </c>
      <c r="Q28" s="23">
        <f t="shared" si="11"/>
        <v>6860.3</v>
      </c>
      <c r="R28" s="23">
        <f t="shared" si="11"/>
        <v>7347</v>
      </c>
      <c r="S28" s="23">
        <v>7552.7</v>
      </c>
      <c r="T28" s="23">
        <v>6391.8</v>
      </c>
      <c r="U28" s="23">
        <v>7165.8</v>
      </c>
      <c r="V28" s="23">
        <v>7708.2</v>
      </c>
      <c r="W28" s="23">
        <v>7394.3</v>
      </c>
      <c r="X28" s="23">
        <v>6751.1</v>
      </c>
      <c r="Y28" s="23">
        <v>7305</v>
      </c>
      <c r="Z28" s="23">
        <v>6104.8</v>
      </c>
      <c r="AA28" s="23">
        <v>7736.4</v>
      </c>
      <c r="AB28" s="23">
        <v>5962.7</v>
      </c>
      <c r="AC28" s="23">
        <v>7162.4</v>
      </c>
      <c r="AD28" s="1" t="s">
        <v>125</v>
      </c>
      <c r="AE28" s="1">
        <v>6517.3</v>
      </c>
      <c r="AF28" s="1">
        <v>8848</v>
      </c>
      <c r="AG28" s="1"/>
      <c r="AH28" s="23">
        <f t="shared" si="7"/>
        <v>7048.4699999999993</v>
      </c>
      <c r="AI28" s="6">
        <f t="shared" si="5"/>
        <v>7186.1299999999992</v>
      </c>
    </row>
    <row r="29" spans="1:36" ht="12.6" customHeight="1">
      <c r="A29" s="5" t="s">
        <v>9</v>
      </c>
      <c r="B29" s="5">
        <f t="shared" ref="B29:R29" si="12">SUM(B12*31)</f>
        <v>7381.0999999999995</v>
      </c>
      <c r="C29" s="5">
        <f t="shared" si="12"/>
        <v>6903.7</v>
      </c>
      <c r="D29" s="5">
        <f t="shared" si="12"/>
        <v>7657</v>
      </c>
      <c r="E29" s="5">
        <f t="shared" si="12"/>
        <v>5890</v>
      </c>
      <c r="F29" s="23">
        <f t="shared" si="12"/>
        <v>6832.4000000000005</v>
      </c>
      <c r="G29" s="23">
        <f t="shared" si="12"/>
        <v>8103.4</v>
      </c>
      <c r="H29" s="23">
        <f t="shared" si="12"/>
        <v>6773.5</v>
      </c>
      <c r="I29" s="23">
        <f t="shared" si="12"/>
        <v>6265.0999999999995</v>
      </c>
      <c r="J29" s="23">
        <f t="shared" si="12"/>
        <v>6934.7</v>
      </c>
      <c r="K29" s="23">
        <f t="shared" si="12"/>
        <v>7204.4000000000005</v>
      </c>
      <c r="L29" s="23">
        <f t="shared" si="12"/>
        <v>7402.8</v>
      </c>
      <c r="M29" s="23">
        <f t="shared" si="12"/>
        <v>9039.6</v>
      </c>
      <c r="N29" s="23">
        <f t="shared" si="12"/>
        <v>7954.6</v>
      </c>
      <c r="O29" s="23">
        <f t="shared" si="12"/>
        <v>7514.4000000000005</v>
      </c>
      <c r="P29" s="23">
        <f t="shared" si="12"/>
        <v>7464.8</v>
      </c>
      <c r="Q29" s="23">
        <f t="shared" si="12"/>
        <v>7591.9000000000005</v>
      </c>
      <c r="R29" s="23">
        <f t="shared" si="12"/>
        <v>7526.8</v>
      </c>
      <c r="S29" s="23">
        <f>SUM(S12*31)</f>
        <v>7886.4000000000005</v>
      </c>
      <c r="T29" s="23">
        <v>8372.2000000000007</v>
      </c>
      <c r="U29" s="23">
        <v>7184</v>
      </c>
      <c r="V29" s="23">
        <v>6868</v>
      </c>
      <c r="W29" s="23">
        <v>7586.5</v>
      </c>
      <c r="X29" s="23">
        <v>7090.4</v>
      </c>
      <c r="Y29" s="23">
        <v>8361.7999999999993</v>
      </c>
      <c r="Z29" s="23">
        <v>6419</v>
      </c>
      <c r="AA29" s="23">
        <v>6762.3</v>
      </c>
      <c r="AB29" s="23">
        <v>5573.9</v>
      </c>
      <c r="AC29" s="23">
        <v>6240.6</v>
      </c>
      <c r="AD29" s="23">
        <v>6827.8</v>
      </c>
      <c r="AE29" s="23">
        <v>7563.9</v>
      </c>
      <c r="AF29" s="23">
        <v>6185</v>
      </c>
      <c r="AG29" s="23"/>
      <c r="AH29" s="23">
        <f t="shared" si="7"/>
        <v>6994.5299999999988</v>
      </c>
      <c r="AI29" s="6">
        <f t="shared" si="5"/>
        <v>7305.557142857142</v>
      </c>
    </row>
    <row r="30" spans="1:36" ht="12.6" customHeight="1">
      <c r="A30" s="5" t="s">
        <v>10</v>
      </c>
      <c r="B30" s="5">
        <f t="shared" ref="B30:M30" si="13">SUM(B13*30)</f>
        <v>8604</v>
      </c>
      <c r="C30" s="5">
        <f t="shared" si="13"/>
        <v>8286</v>
      </c>
      <c r="D30" s="5">
        <f t="shared" si="13"/>
        <v>8640</v>
      </c>
      <c r="E30" s="5">
        <f t="shared" si="13"/>
        <v>7110</v>
      </c>
      <c r="F30" s="23">
        <f t="shared" si="13"/>
        <v>6756</v>
      </c>
      <c r="G30" s="23">
        <f t="shared" si="13"/>
        <v>6897</v>
      </c>
      <c r="H30" s="23">
        <f t="shared" si="13"/>
        <v>5961</v>
      </c>
      <c r="I30" s="23">
        <f t="shared" si="13"/>
        <v>7326</v>
      </c>
      <c r="J30" s="23">
        <f t="shared" si="13"/>
        <v>7617</v>
      </c>
      <c r="K30" s="23">
        <f t="shared" si="13"/>
        <v>8070</v>
      </c>
      <c r="L30" s="23">
        <f t="shared" si="13"/>
        <v>8322</v>
      </c>
      <c r="M30" s="23">
        <f t="shared" si="13"/>
        <v>7176</v>
      </c>
      <c r="N30" s="23">
        <f>SUM(N13*31)</f>
        <v>9445.6999999999989</v>
      </c>
      <c r="O30" s="23">
        <f t="shared" ref="O30:T30" si="14">SUM(O13*30)</f>
        <v>8376</v>
      </c>
      <c r="P30" s="23">
        <f t="shared" si="14"/>
        <v>8913</v>
      </c>
      <c r="Q30" s="23">
        <f t="shared" si="14"/>
        <v>7743.0000000000009</v>
      </c>
      <c r="R30" s="23">
        <f t="shared" si="14"/>
        <v>10254</v>
      </c>
      <c r="S30" s="23">
        <f t="shared" si="14"/>
        <v>9822</v>
      </c>
      <c r="T30" s="23">
        <f t="shared" si="14"/>
        <v>9114</v>
      </c>
      <c r="U30" s="23">
        <v>7841.1</v>
      </c>
      <c r="V30" s="23">
        <v>9173.1</v>
      </c>
      <c r="W30" s="23">
        <v>8396.6</v>
      </c>
      <c r="X30" s="23">
        <v>7200</v>
      </c>
      <c r="Y30" s="23">
        <v>8035.9</v>
      </c>
      <c r="Z30" s="23">
        <v>10550.3</v>
      </c>
      <c r="AA30" s="23">
        <v>6918.4</v>
      </c>
      <c r="AB30" s="23">
        <v>8551.6</v>
      </c>
      <c r="AC30" s="23">
        <v>8910.9</v>
      </c>
      <c r="AD30" s="23">
        <v>7421.6</v>
      </c>
      <c r="AE30" s="23">
        <v>7534.7</v>
      </c>
      <c r="AF30" s="23">
        <v>6576</v>
      </c>
      <c r="AG30" s="23"/>
      <c r="AH30" s="23">
        <f t="shared" si="7"/>
        <v>7526.7</v>
      </c>
      <c r="AI30" s="6">
        <f t="shared" si="5"/>
        <v>8394.0904761904767</v>
      </c>
    </row>
    <row r="31" spans="1:36" ht="12.6" customHeight="1">
      <c r="A31" s="5" t="s">
        <v>11</v>
      </c>
      <c r="B31" s="5">
        <f t="shared" ref="B31:M31" si="15">SUM(B14*31)</f>
        <v>7746.9000000000005</v>
      </c>
      <c r="C31" s="5">
        <f t="shared" si="15"/>
        <v>9327.9</v>
      </c>
      <c r="D31" s="5">
        <f t="shared" si="15"/>
        <v>12369</v>
      </c>
      <c r="E31" s="5">
        <f t="shared" si="15"/>
        <v>7564</v>
      </c>
      <c r="F31" s="23">
        <f t="shared" si="15"/>
        <v>8955.9</v>
      </c>
      <c r="G31" s="23">
        <f t="shared" si="15"/>
        <v>8394.8000000000011</v>
      </c>
      <c r="H31" s="23">
        <f t="shared" si="15"/>
        <v>8577.6999999999989</v>
      </c>
      <c r="I31" s="23">
        <f t="shared" si="15"/>
        <v>10419.1</v>
      </c>
      <c r="J31" s="23">
        <f t="shared" si="15"/>
        <v>7557.8</v>
      </c>
      <c r="K31" s="23">
        <f t="shared" si="15"/>
        <v>6584.4000000000005</v>
      </c>
      <c r="L31" s="23">
        <f t="shared" si="15"/>
        <v>10450.1</v>
      </c>
      <c r="M31" s="23">
        <f t="shared" si="15"/>
        <v>9935.5</v>
      </c>
      <c r="N31" s="23">
        <f>SUM(N14*31)</f>
        <v>11739.699999999999</v>
      </c>
      <c r="O31" s="23">
        <f t="shared" ref="O31:T31" si="16">SUM(O14*31)</f>
        <v>9455</v>
      </c>
      <c r="P31" s="23">
        <f t="shared" si="16"/>
        <v>10608.199999999999</v>
      </c>
      <c r="Q31" s="23">
        <f t="shared" si="16"/>
        <v>8261.5</v>
      </c>
      <c r="R31" s="23">
        <f t="shared" si="16"/>
        <v>10205.199999999999</v>
      </c>
      <c r="S31" s="23">
        <f t="shared" si="16"/>
        <v>8391.6999999999989</v>
      </c>
      <c r="T31" s="23">
        <f t="shared" si="16"/>
        <v>9191.5</v>
      </c>
      <c r="U31" s="23">
        <f>SUM(U14*31)</f>
        <v>7839.9000000000005</v>
      </c>
      <c r="V31" s="23">
        <v>10282.4</v>
      </c>
      <c r="W31" s="23">
        <v>11958</v>
      </c>
      <c r="X31" s="23">
        <v>8760</v>
      </c>
      <c r="Y31" s="23">
        <v>7390.3</v>
      </c>
      <c r="Z31" s="23">
        <v>8708.9</v>
      </c>
      <c r="AA31" s="23">
        <v>6248.1</v>
      </c>
      <c r="AB31" s="23">
        <v>9944.2999999999993</v>
      </c>
      <c r="AC31" s="23">
        <v>8999.5</v>
      </c>
      <c r="AD31" s="23">
        <v>8999.5</v>
      </c>
      <c r="AE31" s="23">
        <v>9304.5</v>
      </c>
      <c r="AF31" s="23">
        <v>7909.6</v>
      </c>
      <c r="AG31" s="23"/>
      <c r="AH31" s="23">
        <f t="shared" si="7"/>
        <v>8749.75</v>
      </c>
      <c r="AI31" s="6">
        <f t="shared" si="5"/>
        <v>9265.8761904761886</v>
      </c>
    </row>
    <row r="32" spans="1:36" ht="12.6" customHeight="1">
      <c r="A32" s="5" t="s">
        <v>12</v>
      </c>
      <c r="B32" s="5">
        <f t="shared" ref="B32:Q32" si="17">SUM(B15*30)</f>
        <v>8550</v>
      </c>
      <c r="C32" s="5">
        <f t="shared" si="17"/>
        <v>8745</v>
      </c>
      <c r="D32" s="5">
        <f t="shared" si="17"/>
        <v>8310</v>
      </c>
      <c r="E32" s="5">
        <f t="shared" si="17"/>
        <v>8670</v>
      </c>
      <c r="F32" s="23">
        <f t="shared" si="17"/>
        <v>7023</v>
      </c>
      <c r="G32" s="23">
        <f t="shared" si="17"/>
        <v>8949</v>
      </c>
      <c r="H32" s="23">
        <f t="shared" si="17"/>
        <v>7599</v>
      </c>
      <c r="I32" s="23">
        <f t="shared" si="17"/>
        <v>7080</v>
      </c>
      <c r="J32" s="23">
        <f t="shared" si="17"/>
        <v>9861</v>
      </c>
      <c r="K32" s="23">
        <f t="shared" si="17"/>
        <v>7332</v>
      </c>
      <c r="L32" s="23">
        <f t="shared" si="17"/>
        <v>10632</v>
      </c>
      <c r="M32" s="23">
        <f t="shared" si="17"/>
        <v>13323</v>
      </c>
      <c r="N32" s="23">
        <f t="shared" si="17"/>
        <v>8736</v>
      </c>
      <c r="O32" s="23">
        <f t="shared" si="17"/>
        <v>9029.7000000000007</v>
      </c>
      <c r="P32" s="23">
        <f t="shared" si="17"/>
        <v>9735</v>
      </c>
      <c r="Q32" s="23">
        <f t="shared" si="17"/>
        <v>8355</v>
      </c>
      <c r="R32" s="23">
        <f t="shared" ref="R32:W32" si="18">SUM(R15*30)</f>
        <v>9435</v>
      </c>
      <c r="S32" s="23">
        <f t="shared" si="18"/>
        <v>9633</v>
      </c>
      <c r="T32" s="23">
        <f t="shared" si="18"/>
        <v>10017</v>
      </c>
      <c r="U32" s="23">
        <f t="shared" si="18"/>
        <v>9114</v>
      </c>
      <c r="V32" s="23">
        <f t="shared" si="18"/>
        <v>10215</v>
      </c>
      <c r="W32" s="23">
        <f t="shared" si="18"/>
        <v>7821</v>
      </c>
      <c r="X32" s="23">
        <v>9092.9</v>
      </c>
      <c r="Y32" s="23">
        <v>8733.1</v>
      </c>
      <c r="Z32" s="23">
        <v>7213.4</v>
      </c>
      <c r="AA32" s="23">
        <v>8667.9</v>
      </c>
      <c r="AB32" s="23">
        <v>6903.5</v>
      </c>
      <c r="AC32" s="23">
        <v>10414.700000000001</v>
      </c>
      <c r="AD32" s="23">
        <f>SUM(AD15*30)</f>
        <v>10416</v>
      </c>
      <c r="AE32" s="23">
        <v>9211.5</v>
      </c>
      <c r="AF32" s="23">
        <v>8257</v>
      </c>
      <c r="AG32" s="23"/>
      <c r="AH32" s="23">
        <f t="shared" si="7"/>
        <v>8211.9</v>
      </c>
      <c r="AI32" s="6">
        <f t="shared" si="5"/>
        <v>9283.6047619047604</v>
      </c>
    </row>
    <row r="33" spans="1:35" ht="12.6" customHeight="1">
      <c r="A33" s="5" t="s">
        <v>13</v>
      </c>
      <c r="B33" s="5">
        <f t="shared" ref="B33:S33" si="19">SUM(B16*31)</f>
        <v>9944.8000000000011</v>
      </c>
      <c r="C33" s="5">
        <f t="shared" si="19"/>
        <v>9176</v>
      </c>
      <c r="D33" s="5">
        <f t="shared" si="19"/>
        <v>8215</v>
      </c>
      <c r="E33" s="5">
        <f t="shared" si="19"/>
        <v>9207</v>
      </c>
      <c r="F33" s="23">
        <f t="shared" si="19"/>
        <v>9296.9</v>
      </c>
      <c r="G33" s="23">
        <f t="shared" si="19"/>
        <v>7774.8</v>
      </c>
      <c r="H33" s="23">
        <f t="shared" si="19"/>
        <v>6832.4000000000005</v>
      </c>
      <c r="I33" s="23">
        <f t="shared" si="19"/>
        <v>7443.0999999999995</v>
      </c>
      <c r="J33" s="23">
        <f t="shared" si="19"/>
        <v>8478.5</v>
      </c>
      <c r="K33" s="23">
        <f t="shared" si="19"/>
        <v>8714.1</v>
      </c>
      <c r="L33" s="23">
        <f t="shared" si="19"/>
        <v>10636.1</v>
      </c>
      <c r="M33" s="23">
        <f t="shared" si="19"/>
        <v>12294.6</v>
      </c>
      <c r="N33" s="23">
        <f t="shared" si="19"/>
        <v>10831.4</v>
      </c>
      <c r="O33" s="23">
        <f t="shared" si="19"/>
        <v>8670.6999999999989</v>
      </c>
      <c r="P33" s="23">
        <f t="shared" si="19"/>
        <v>11067</v>
      </c>
      <c r="Q33" s="23">
        <f t="shared" si="19"/>
        <v>8335.9</v>
      </c>
      <c r="R33" s="23">
        <f t="shared" si="19"/>
        <v>10267.199999999999</v>
      </c>
      <c r="S33" s="23">
        <f t="shared" si="19"/>
        <v>10564.800000000001</v>
      </c>
      <c r="T33" s="23">
        <v>9112.4</v>
      </c>
      <c r="U33" s="23">
        <v>8275.4</v>
      </c>
      <c r="V33" s="23">
        <f>SUM(V16*31)</f>
        <v>8146.8</v>
      </c>
      <c r="W33" s="23">
        <f>SUM(W16*31)</f>
        <v>9166.6999999999989</v>
      </c>
      <c r="X33" s="23">
        <v>7337.6</v>
      </c>
      <c r="Y33" s="23">
        <v>9463.1</v>
      </c>
      <c r="Z33" s="23">
        <v>8423.2000000000007</v>
      </c>
      <c r="AA33" s="23">
        <v>6319.8</v>
      </c>
      <c r="AB33" s="23">
        <v>8481.5</v>
      </c>
      <c r="AC33" s="23">
        <v>6976.8</v>
      </c>
      <c r="AD33" s="23">
        <f>SUM(AD16*31)</f>
        <v>7588.8</v>
      </c>
      <c r="AE33" s="23">
        <v>8549.2000000000007</v>
      </c>
      <c r="AF33" s="23">
        <v>8501</v>
      </c>
      <c r="AG33" s="23"/>
      <c r="AH33" s="23">
        <f t="shared" si="7"/>
        <v>8508.260000000002</v>
      </c>
      <c r="AI33" s="6">
        <f t="shared" si="5"/>
        <v>9000.476190476189</v>
      </c>
    </row>
    <row r="34" spans="1:35" ht="12.6" customHeight="1">
      <c r="A34" s="5" t="s">
        <v>14</v>
      </c>
      <c r="B34" s="5">
        <f t="shared" ref="B34:N34" si="20">SUM(B22:B33)</f>
        <v>92711</v>
      </c>
      <c r="C34" s="5">
        <f t="shared" si="20"/>
        <v>96753.599999999991</v>
      </c>
      <c r="D34" s="5">
        <f t="shared" si="20"/>
        <v>99858</v>
      </c>
      <c r="E34" s="5">
        <f t="shared" si="20"/>
        <v>81143</v>
      </c>
      <c r="F34" s="23">
        <f t="shared" si="20"/>
        <v>84211.199999999997</v>
      </c>
      <c r="G34" s="23">
        <f t="shared" si="20"/>
        <v>85028.800000000003</v>
      </c>
      <c r="H34" s="23">
        <f t="shared" si="20"/>
        <v>83193.2</v>
      </c>
      <c r="I34" s="23">
        <f t="shared" si="20"/>
        <v>82453.400000000009</v>
      </c>
      <c r="J34" s="23">
        <f t="shared" si="20"/>
        <v>87648.099999999991</v>
      </c>
      <c r="K34" s="23">
        <f t="shared" si="20"/>
        <v>83533.000000000015</v>
      </c>
      <c r="L34" s="23">
        <f t="shared" si="20"/>
        <v>92783.200000000012</v>
      </c>
      <c r="M34" s="23">
        <f t="shared" si="20"/>
        <v>105657.70000000001</v>
      </c>
      <c r="N34" s="23">
        <f t="shared" si="20"/>
        <v>109315.59999999999</v>
      </c>
      <c r="O34" s="23">
        <f t="shared" ref="O34:AF34" si="21">SUM(O22:O33)</f>
        <v>97862.9</v>
      </c>
      <c r="P34" s="23">
        <f t="shared" si="21"/>
        <v>101021.7</v>
      </c>
      <c r="Q34" s="23">
        <f t="shared" si="21"/>
        <v>96732.800000000003</v>
      </c>
      <c r="R34" s="23">
        <f t="shared" si="21"/>
        <v>101466.4</v>
      </c>
      <c r="S34" s="23">
        <f t="shared" si="21"/>
        <v>101982.29999999999</v>
      </c>
      <c r="T34" s="23">
        <f t="shared" si="21"/>
        <v>101050.8</v>
      </c>
      <c r="U34" s="23">
        <f t="shared" si="21"/>
        <v>91159.299999999988</v>
      </c>
      <c r="V34" s="23">
        <f t="shared" si="21"/>
        <v>95314</v>
      </c>
      <c r="W34" s="23">
        <f t="shared" si="21"/>
        <v>97075.7</v>
      </c>
      <c r="X34" s="23">
        <f t="shared" si="21"/>
        <v>87397.6</v>
      </c>
      <c r="Y34" s="23">
        <f t="shared" si="21"/>
        <v>89904.3</v>
      </c>
      <c r="Z34" s="23">
        <f t="shared" si="21"/>
        <v>89792.699999999983</v>
      </c>
      <c r="AA34" s="23">
        <f t="shared" si="21"/>
        <v>80873.400000000009</v>
      </c>
      <c r="AB34" s="23">
        <f t="shared" si="21"/>
        <v>85428.599999999991</v>
      </c>
      <c r="AC34" s="23">
        <f t="shared" si="21"/>
        <v>85624.1</v>
      </c>
      <c r="AD34" s="23">
        <f t="shared" si="21"/>
        <v>81004.7</v>
      </c>
      <c r="AE34" s="23">
        <f t="shared" si="21"/>
        <v>89883.7</v>
      </c>
      <c r="AF34" s="23">
        <f t="shared" si="21"/>
        <v>87072.5</v>
      </c>
      <c r="AG34" s="23"/>
      <c r="AH34" s="6">
        <f>SUM(AH22:AH33)</f>
        <v>87653.329999999987</v>
      </c>
      <c r="AI34" s="6">
        <f>SUM(AI22:AI33)</f>
        <v>94075.720476190472</v>
      </c>
    </row>
    <row r="35" spans="1:35" ht="12.6"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23"/>
      <c r="AG35" s="23"/>
      <c r="AH35" s="6"/>
      <c r="AI35" s="23"/>
    </row>
    <row r="36" spans="1:35" ht="12.6" customHeight="1">
      <c r="A36" s="5" t="s">
        <v>21</v>
      </c>
      <c r="AH36" s="5" t="s">
        <v>0</v>
      </c>
      <c r="AI36" s="5" t="s">
        <v>0</v>
      </c>
    </row>
    <row r="37" spans="1:35" ht="12.6" customHeight="1">
      <c r="A37" s="5"/>
      <c r="C37" s="5"/>
      <c r="D37" s="5"/>
      <c r="E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7" t="s">
        <v>1</v>
      </c>
      <c r="AI37" s="7" t="s">
        <v>1</v>
      </c>
    </row>
    <row r="38" spans="1:35" ht="12.6" customHeight="1">
      <c r="A38" s="5"/>
      <c r="B38" s="5">
        <v>86</v>
      </c>
      <c r="C38" s="5">
        <v>87</v>
      </c>
      <c r="D38" s="5">
        <v>88</v>
      </c>
      <c r="E38" s="5">
        <v>89</v>
      </c>
      <c r="F38" s="5">
        <v>90</v>
      </c>
      <c r="G38" s="5">
        <v>91</v>
      </c>
      <c r="H38" s="5">
        <v>92</v>
      </c>
      <c r="I38" s="5">
        <v>93</v>
      </c>
      <c r="J38" s="5">
        <v>94</v>
      </c>
      <c r="K38" s="5">
        <v>95</v>
      </c>
      <c r="L38" s="5">
        <v>96</v>
      </c>
      <c r="M38" s="5">
        <v>97</v>
      </c>
      <c r="N38" s="5">
        <v>98</v>
      </c>
      <c r="O38" s="5">
        <v>99</v>
      </c>
      <c r="P38" s="5">
        <v>2000</v>
      </c>
      <c r="Q38" s="5">
        <v>2001</v>
      </c>
      <c r="R38" s="5">
        <v>2002</v>
      </c>
      <c r="S38" s="5">
        <v>2003</v>
      </c>
      <c r="T38" s="5">
        <v>2004</v>
      </c>
      <c r="U38" s="5">
        <v>2005</v>
      </c>
      <c r="V38" s="5">
        <v>2006</v>
      </c>
      <c r="W38" s="5">
        <v>2007</v>
      </c>
      <c r="X38" s="5">
        <v>2008</v>
      </c>
      <c r="Y38" s="5">
        <v>2009</v>
      </c>
      <c r="Z38" s="5">
        <v>2010</v>
      </c>
      <c r="AA38" s="5">
        <v>2011</v>
      </c>
      <c r="AB38" s="5">
        <v>2012</v>
      </c>
      <c r="AC38" s="5">
        <v>2013</v>
      </c>
      <c r="AD38" s="5">
        <v>2014</v>
      </c>
      <c r="AE38" s="5">
        <v>2015</v>
      </c>
      <c r="AF38" s="5">
        <v>2016</v>
      </c>
      <c r="AG38" s="5">
        <v>2017</v>
      </c>
      <c r="AH38" s="7" t="s">
        <v>19</v>
      </c>
      <c r="AI38" s="18" t="s">
        <v>197</v>
      </c>
    </row>
    <row r="39" spans="1:35" ht="12.6" customHeight="1">
      <c r="A39" s="5" t="s">
        <v>2</v>
      </c>
      <c r="B39" s="6">
        <f>SUM(B5/24)</f>
        <v>11.141666666666666</v>
      </c>
      <c r="C39" s="6">
        <f t="shared" ref="C39:R39" si="22">SUM(C5/24)</f>
        <v>13.083333333333334</v>
      </c>
      <c r="D39" s="6">
        <f t="shared" si="22"/>
        <v>12.041666666666666</v>
      </c>
      <c r="E39" s="6">
        <f t="shared" si="22"/>
        <v>10.5</v>
      </c>
      <c r="F39" s="6">
        <f t="shared" si="22"/>
        <v>10.75</v>
      </c>
      <c r="G39" s="6">
        <f t="shared" si="22"/>
        <v>10.320833333333333</v>
      </c>
      <c r="H39" s="6">
        <f t="shared" si="22"/>
        <v>9.8624999999999989</v>
      </c>
      <c r="I39" s="6">
        <f t="shared" si="22"/>
        <v>10.883333333333333</v>
      </c>
      <c r="J39" s="6">
        <f t="shared" si="22"/>
        <v>11.958333333333334</v>
      </c>
      <c r="K39" s="6">
        <f t="shared" si="22"/>
        <v>10.716666666666667</v>
      </c>
      <c r="L39" s="6">
        <f t="shared" si="22"/>
        <v>9.5625</v>
      </c>
      <c r="M39" s="6">
        <f t="shared" si="22"/>
        <v>11.370833333333332</v>
      </c>
      <c r="N39" s="6">
        <f t="shared" si="22"/>
        <v>14.625</v>
      </c>
      <c r="O39" s="6">
        <f t="shared" si="22"/>
        <v>12.179166666666667</v>
      </c>
      <c r="P39" s="6">
        <f t="shared" si="22"/>
        <v>11.279166666666667</v>
      </c>
      <c r="Q39" s="6">
        <f t="shared" si="22"/>
        <v>13.679166666666667</v>
      </c>
      <c r="R39" s="6">
        <f t="shared" si="22"/>
        <v>10.612499999999999</v>
      </c>
      <c r="S39" s="6">
        <f t="shared" ref="S39:U41" si="23">SUM(S5/24)</f>
        <v>12.966666666666667</v>
      </c>
      <c r="T39" s="6">
        <f t="shared" si="23"/>
        <v>11.5625</v>
      </c>
      <c r="U39" s="6">
        <f t="shared" si="23"/>
        <v>11.700000000000001</v>
      </c>
      <c r="V39" s="6">
        <f t="shared" ref="V39:AA40" si="24">SUM(V5/24)</f>
        <v>12.85</v>
      </c>
      <c r="W39" s="6">
        <f t="shared" si="24"/>
        <v>10.950000000000001</v>
      </c>
      <c r="X39" s="6">
        <f t="shared" si="24"/>
        <v>11.283333333333333</v>
      </c>
      <c r="Y39" s="6">
        <f t="shared" si="24"/>
        <v>10.424999999999999</v>
      </c>
      <c r="Z39" s="6">
        <f t="shared" si="24"/>
        <v>10.670833333333334</v>
      </c>
      <c r="AA39" s="6">
        <f t="shared" ref="AA39:AG39" si="25">SUM(AA5/24)</f>
        <v>10.945833333333333</v>
      </c>
      <c r="AB39" s="6">
        <f t="shared" si="25"/>
        <v>11.366666666666667</v>
      </c>
      <c r="AC39" s="6">
        <f t="shared" si="25"/>
        <v>11.674999999999999</v>
      </c>
      <c r="AD39" s="6">
        <f t="shared" si="25"/>
        <v>10.854166666666666</v>
      </c>
      <c r="AE39" s="6">
        <f t="shared" si="25"/>
        <v>9.2416666666666671</v>
      </c>
      <c r="AF39" s="6">
        <f t="shared" si="25"/>
        <v>10.200000000000001</v>
      </c>
      <c r="AG39" s="6">
        <f t="shared" si="25"/>
        <v>14.012500000000001</v>
      </c>
      <c r="AH39" s="6">
        <f>AVERAGE(B39:K39)</f>
        <v>11.125833333333334</v>
      </c>
      <c r="AI39" s="6">
        <f>AVERAGE(L39:AF39)</f>
        <v>11.428571428571427</v>
      </c>
    </row>
    <row r="40" spans="1:35" ht="12.6" customHeight="1">
      <c r="A40" s="5" t="s">
        <v>3</v>
      </c>
      <c r="B40" s="6">
        <f t="shared" ref="B40:R40" si="26">SUM(B6/24)</f>
        <v>10.450000000000001</v>
      </c>
      <c r="C40" s="6">
        <f t="shared" si="26"/>
        <v>12.875</v>
      </c>
      <c r="D40" s="6">
        <f t="shared" si="26"/>
        <v>11.625</v>
      </c>
      <c r="E40" s="6">
        <f t="shared" si="26"/>
        <v>8.625</v>
      </c>
      <c r="F40" s="6">
        <f t="shared" si="26"/>
        <v>8.8666666666666671</v>
      </c>
      <c r="G40" s="6">
        <f t="shared" si="26"/>
        <v>8.8291666666666675</v>
      </c>
      <c r="H40" s="6">
        <f t="shared" si="26"/>
        <v>9.4249999999999989</v>
      </c>
      <c r="I40" s="6">
        <f t="shared" si="26"/>
        <v>9.0041666666666664</v>
      </c>
      <c r="J40" s="6">
        <f t="shared" si="26"/>
        <v>8.7958333333333325</v>
      </c>
      <c r="K40" s="6">
        <f t="shared" si="26"/>
        <v>8.25</v>
      </c>
      <c r="L40" s="6">
        <f t="shared" si="26"/>
        <v>9.9083333333333332</v>
      </c>
      <c r="M40" s="6">
        <f t="shared" si="26"/>
        <v>11.9375</v>
      </c>
      <c r="N40" s="6">
        <f t="shared" si="26"/>
        <v>13.75</v>
      </c>
      <c r="O40" s="6">
        <f t="shared" si="26"/>
        <v>11.858333333333334</v>
      </c>
      <c r="P40" s="6">
        <f t="shared" si="26"/>
        <v>10.779166666666667</v>
      </c>
      <c r="Q40" s="6">
        <f t="shared" si="26"/>
        <v>11.308333333333332</v>
      </c>
      <c r="R40" s="6">
        <f t="shared" si="26"/>
        <v>11.674999999999999</v>
      </c>
      <c r="S40" s="6">
        <f t="shared" si="23"/>
        <v>12.424999999999999</v>
      </c>
      <c r="T40" s="6">
        <f t="shared" si="23"/>
        <v>13.0375</v>
      </c>
      <c r="U40" s="6">
        <f t="shared" si="23"/>
        <v>10.854166666666666</v>
      </c>
      <c r="V40" s="6">
        <f t="shared" si="24"/>
        <v>10.016666666666667</v>
      </c>
      <c r="W40" s="6">
        <f t="shared" si="24"/>
        <v>9.2291666666666661</v>
      </c>
      <c r="X40" s="6">
        <f t="shared" si="24"/>
        <v>10.054166666666667</v>
      </c>
      <c r="Y40" s="6">
        <f t="shared" si="24"/>
        <v>9.4458333333333329</v>
      </c>
      <c r="Z40" s="6">
        <f t="shared" si="24"/>
        <v>9.1666666666666661</v>
      </c>
      <c r="AA40" s="6">
        <f t="shared" si="24"/>
        <v>9.3541666666666661</v>
      </c>
      <c r="AB40" s="6">
        <f t="shared" ref="AB40:AG40" si="27">SUM(AB6/24)</f>
        <v>8.5291666666666668</v>
      </c>
      <c r="AC40" s="6">
        <f t="shared" si="27"/>
        <v>8.15</v>
      </c>
      <c r="AD40" s="6">
        <f t="shared" si="27"/>
        <v>10.045833333333333</v>
      </c>
      <c r="AE40" s="6">
        <f t="shared" si="27"/>
        <v>9.2999999999999989</v>
      </c>
      <c r="AF40" s="6">
        <f t="shared" si="27"/>
        <v>10.154166666666667</v>
      </c>
      <c r="AG40" s="6">
        <f t="shared" si="27"/>
        <v>9.9708333333333332</v>
      </c>
      <c r="AH40" s="6">
        <f>AVERAGE(B40:K40)</f>
        <v>9.6745833333333344</v>
      </c>
      <c r="AI40" s="6">
        <f t="shared" ref="AI40:AI50" si="28">AVERAGE(L40:AF40)</f>
        <v>10.52281746031746</v>
      </c>
    </row>
    <row r="41" spans="1:35" ht="12.6" customHeight="1">
      <c r="A41" s="5" t="s">
        <v>4</v>
      </c>
      <c r="B41" s="6">
        <f t="shared" ref="B41:R41" si="29">SUM(B7/24)</f>
        <v>9.4291666666666671</v>
      </c>
      <c r="C41" s="6">
        <f t="shared" si="29"/>
        <v>10.416666666666666</v>
      </c>
      <c r="D41" s="6">
        <f t="shared" si="29"/>
        <v>10.666666666666666</v>
      </c>
      <c r="E41" s="6">
        <f t="shared" si="29"/>
        <v>8.9583333333333339</v>
      </c>
      <c r="F41" s="6">
        <f t="shared" si="29"/>
        <v>8.2916666666666661</v>
      </c>
      <c r="G41" s="6">
        <f t="shared" si="29"/>
        <v>8.3416666666666668</v>
      </c>
      <c r="H41" s="6">
        <f t="shared" si="29"/>
        <v>9.6666666666666661</v>
      </c>
      <c r="I41" s="6">
        <f t="shared" si="29"/>
        <v>7.1708333333333334</v>
      </c>
      <c r="J41" s="6">
        <f t="shared" si="29"/>
        <v>7.5541666666666671</v>
      </c>
      <c r="K41" s="6">
        <f t="shared" si="29"/>
        <v>9.8416666666666668</v>
      </c>
      <c r="L41" s="6">
        <f t="shared" si="29"/>
        <v>8.1375000000000011</v>
      </c>
      <c r="M41" s="6">
        <f t="shared" si="29"/>
        <v>10.795833333333334</v>
      </c>
      <c r="N41" s="6">
        <f t="shared" si="29"/>
        <v>14.220833333333333</v>
      </c>
      <c r="O41" s="6">
        <f t="shared" si="29"/>
        <v>11.058333333333332</v>
      </c>
      <c r="P41" s="6">
        <f t="shared" si="29"/>
        <v>11.129166666666668</v>
      </c>
      <c r="Q41" s="6">
        <f t="shared" si="29"/>
        <v>12.604166666666666</v>
      </c>
      <c r="R41" s="6">
        <f t="shared" si="29"/>
        <v>12.579166666666666</v>
      </c>
      <c r="S41" s="6">
        <f t="shared" si="23"/>
        <v>9.4249999999999989</v>
      </c>
      <c r="T41" s="6">
        <f t="shared" si="23"/>
        <v>11.620833333333332</v>
      </c>
      <c r="U41" s="6">
        <f t="shared" si="23"/>
        <v>10.158333333333333</v>
      </c>
      <c r="V41" s="6">
        <f t="shared" ref="V41:AG41" si="30">SUM(V7/24)</f>
        <v>10.408333333333333</v>
      </c>
      <c r="W41" s="6">
        <f t="shared" si="30"/>
        <v>12.341666666666667</v>
      </c>
      <c r="X41" s="6">
        <f t="shared" si="30"/>
        <v>9.4500000000000011</v>
      </c>
      <c r="Y41" s="6">
        <f t="shared" si="30"/>
        <v>9.4791666666666661</v>
      </c>
      <c r="Z41" s="6">
        <f t="shared" si="30"/>
        <v>11.558333333333332</v>
      </c>
      <c r="AA41" s="6">
        <f t="shared" si="30"/>
        <v>9.2166666666666668</v>
      </c>
      <c r="AB41" s="6">
        <f t="shared" si="30"/>
        <v>9.625</v>
      </c>
      <c r="AC41" s="6">
        <f t="shared" si="30"/>
        <v>8.7874999999999996</v>
      </c>
      <c r="AD41" s="6">
        <f t="shared" si="30"/>
        <v>8.3791666666666664</v>
      </c>
      <c r="AE41" s="6">
        <f t="shared" si="30"/>
        <v>8.4625000000000004</v>
      </c>
      <c r="AF41" s="6">
        <f t="shared" si="30"/>
        <v>8.7833333333333332</v>
      </c>
      <c r="AG41" s="6">
        <f t="shared" si="30"/>
        <v>7.5458333333333334</v>
      </c>
      <c r="AH41" s="6">
        <f t="shared" ref="AH41:AH50" si="31">AVERAGE(B41:K41)</f>
        <v>9.0337500000000013</v>
      </c>
      <c r="AI41" s="6">
        <f t="shared" si="28"/>
        <v>10.391468253968252</v>
      </c>
    </row>
    <row r="42" spans="1:35" ht="12.6" customHeight="1">
      <c r="A42" s="5" t="s">
        <v>5</v>
      </c>
      <c r="B42" s="6">
        <f t="shared" ref="B42:R42" si="32">SUM(B8/24)</f>
        <v>9.8958333333333339</v>
      </c>
      <c r="C42" s="6">
        <f t="shared" si="32"/>
        <v>10.595833333333333</v>
      </c>
      <c r="D42" s="6">
        <f t="shared" si="32"/>
        <v>8.9124999999999996</v>
      </c>
      <c r="E42" s="6">
        <f t="shared" si="32"/>
        <v>8.0416666666666661</v>
      </c>
      <c r="F42" s="6">
        <f t="shared" si="32"/>
        <v>8.2083333333333339</v>
      </c>
      <c r="G42" s="6">
        <f t="shared" si="32"/>
        <v>9.5791666666666675</v>
      </c>
      <c r="H42" s="6">
        <f t="shared" si="32"/>
        <v>8.0958333333333332</v>
      </c>
      <c r="I42" s="6">
        <f t="shared" si="32"/>
        <v>6.9083333333333341</v>
      </c>
      <c r="J42" s="6">
        <f t="shared" si="32"/>
        <v>9.1291666666666664</v>
      </c>
      <c r="K42" s="6">
        <f t="shared" si="32"/>
        <v>7.1625000000000005</v>
      </c>
      <c r="L42" s="6">
        <f t="shared" si="32"/>
        <v>8.1291666666666664</v>
      </c>
      <c r="M42" s="6">
        <f t="shared" si="32"/>
        <v>11.129166666666668</v>
      </c>
      <c r="N42" s="6">
        <f t="shared" si="32"/>
        <v>10.995833333333332</v>
      </c>
      <c r="O42" s="6">
        <f t="shared" si="32"/>
        <v>10.233333333333333</v>
      </c>
      <c r="P42" s="6">
        <f t="shared" si="32"/>
        <v>9.9</v>
      </c>
      <c r="Q42" s="6">
        <f t="shared" si="32"/>
        <v>10.995833333333332</v>
      </c>
      <c r="R42" s="6">
        <f t="shared" si="32"/>
        <v>8.0458333333333325</v>
      </c>
      <c r="S42" s="6">
        <f>SUM(S8/24)</f>
        <v>8.875</v>
      </c>
      <c r="T42" s="6">
        <f>SUM(T8/24)</f>
        <v>9.4</v>
      </c>
      <c r="U42" s="6">
        <f t="shared" ref="U42:AG44" si="33">SUM(U8/24)</f>
        <v>9.0958333333333332</v>
      </c>
      <c r="V42" s="6">
        <f t="shared" si="33"/>
        <v>10.079166666666667</v>
      </c>
      <c r="W42" s="6">
        <f t="shared" si="33"/>
        <v>8.1375000000000011</v>
      </c>
      <c r="X42" s="6">
        <f t="shared" si="33"/>
        <v>8.0750000000000011</v>
      </c>
      <c r="Y42" s="6">
        <f t="shared" si="33"/>
        <v>9.85</v>
      </c>
      <c r="Z42" s="6">
        <f t="shared" si="33"/>
        <v>11.450000000000001</v>
      </c>
      <c r="AA42" s="6">
        <f t="shared" si="33"/>
        <v>7.958333333333333</v>
      </c>
      <c r="AB42" s="6">
        <f t="shared" si="33"/>
        <v>8.8791666666666664</v>
      </c>
      <c r="AC42" s="6">
        <f t="shared" si="33"/>
        <v>8.4833333333333325</v>
      </c>
      <c r="AD42" s="6">
        <f t="shared" si="33"/>
        <v>7.0666666666666664</v>
      </c>
      <c r="AE42" s="6">
        <f t="shared" si="33"/>
        <v>8.9041666666666668</v>
      </c>
      <c r="AF42" s="6">
        <f t="shared" si="33"/>
        <v>8.8041666666666671</v>
      </c>
      <c r="AG42" s="6">
        <f t="shared" si="33"/>
        <v>7.55</v>
      </c>
      <c r="AH42" s="6">
        <f t="shared" si="31"/>
        <v>8.6529166666666661</v>
      </c>
      <c r="AI42" s="6">
        <f t="shared" si="28"/>
        <v>9.2613095238095227</v>
      </c>
    </row>
    <row r="43" spans="1:35" ht="12.6" customHeight="1">
      <c r="A43" s="5" t="s">
        <v>6</v>
      </c>
      <c r="B43" s="6">
        <f t="shared" ref="B43:R43" si="34">SUM(B9/24)</f>
        <v>9.3666666666666671</v>
      </c>
      <c r="C43" s="6">
        <f t="shared" si="34"/>
        <v>9.0833333333333339</v>
      </c>
      <c r="D43" s="6">
        <f t="shared" si="34"/>
        <v>10.208333333333334</v>
      </c>
      <c r="E43" s="6">
        <f t="shared" si="34"/>
        <v>6.375</v>
      </c>
      <c r="F43" s="6">
        <f t="shared" si="34"/>
        <v>10.387500000000001</v>
      </c>
      <c r="G43" s="6">
        <f t="shared" si="34"/>
        <v>7.875</v>
      </c>
      <c r="H43" s="6">
        <f t="shared" si="34"/>
        <v>8.1833333333333336</v>
      </c>
      <c r="I43" s="6">
        <f t="shared" si="34"/>
        <v>8.0833333333333339</v>
      </c>
      <c r="J43" s="6">
        <f t="shared" si="34"/>
        <v>9.7750000000000004</v>
      </c>
      <c r="K43" s="6">
        <f t="shared" si="34"/>
        <v>9.2666666666666675</v>
      </c>
      <c r="L43" s="6">
        <f t="shared" si="34"/>
        <v>7.6625000000000005</v>
      </c>
      <c r="M43" s="6">
        <f t="shared" si="34"/>
        <v>9.3208333333333329</v>
      </c>
      <c r="N43" s="6">
        <f t="shared" si="34"/>
        <v>9.3624999999999989</v>
      </c>
      <c r="O43" s="6">
        <f t="shared" si="34"/>
        <v>11.020833333333334</v>
      </c>
      <c r="P43" s="6">
        <f t="shared" si="34"/>
        <v>9.5708333333333329</v>
      </c>
      <c r="Q43" s="6">
        <f t="shared" si="34"/>
        <v>10.179166666666667</v>
      </c>
      <c r="R43" s="6">
        <f t="shared" si="34"/>
        <v>10.512500000000001</v>
      </c>
      <c r="S43" s="6">
        <f>SUM(S9/24)</f>
        <v>10.641666666666667</v>
      </c>
      <c r="T43" s="6">
        <f>SUM(T9/24)</f>
        <v>10.029166666666667</v>
      </c>
      <c r="U43" s="6">
        <f t="shared" si="33"/>
        <v>9.0875000000000004</v>
      </c>
      <c r="V43" s="6">
        <f t="shared" si="33"/>
        <v>6.7749999999999995</v>
      </c>
      <c r="W43" s="6">
        <f t="shared" si="33"/>
        <v>10.75</v>
      </c>
      <c r="X43" s="6">
        <f t="shared" si="33"/>
        <v>7.4916666666666671</v>
      </c>
      <c r="Y43" s="6">
        <f t="shared" si="33"/>
        <v>9.1083333333333325</v>
      </c>
      <c r="Z43" s="6">
        <f t="shared" si="33"/>
        <v>7.2166666666666659</v>
      </c>
      <c r="AA43" s="6">
        <f t="shared" si="33"/>
        <v>8.3875000000000011</v>
      </c>
      <c r="AB43" s="6">
        <f t="shared" si="33"/>
        <v>7.354166666666667</v>
      </c>
      <c r="AC43" s="6">
        <f t="shared" si="33"/>
        <v>7.1708333333333334</v>
      </c>
      <c r="AD43" s="6">
        <f t="shared" si="33"/>
        <v>9.8583333333333325</v>
      </c>
      <c r="AE43" s="6">
        <f t="shared" si="33"/>
        <v>9.85</v>
      </c>
      <c r="AF43" s="6">
        <f t="shared" si="33"/>
        <v>9.9291666666666671</v>
      </c>
      <c r="AG43" s="6"/>
      <c r="AH43" s="6">
        <f t="shared" si="31"/>
        <v>8.8604166666666675</v>
      </c>
      <c r="AI43" s="6">
        <f t="shared" si="28"/>
        <v>9.1085317460317441</v>
      </c>
    </row>
    <row r="44" spans="1:35" ht="12.6" customHeight="1">
      <c r="A44" s="5" t="s">
        <v>7</v>
      </c>
      <c r="B44" s="6">
        <f t="shared" ref="B44:S44" si="35">SUM(B10/24)</f>
        <v>8.8416666666666668</v>
      </c>
      <c r="C44" s="6">
        <f t="shared" si="35"/>
        <v>9.1666666666666661</v>
      </c>
      <c r="D44" s="6">
        <f t="shared" si="35"/>
        <v>9.75</v>
      </c>
      <c r="E44" s="6">
        <f t="shared" si="35"/>
        <v>8.0833333333333339</v>
      </c>
      <c r="F44" s="6">
        <f t="shared" si="35"/>
        <v>7.291666666666667</v>
      </c>
      <c r="G44" s="6">
        <f t="shared" si="35"/>
        <v>8.1041666666666661</v>
      </c>
      <c r="H44" s="6">
        <f t="shared" si="35"/>
        <v>9.1791666666666671</v>
      </c>
      <c r="I44" s="6">
        <f t="shared" si="35"/>
        <v>10.4125</v>
      </c>
      <c r="J44" s="6">
        <f t="shared" si="35"/>
        <v>8.3333333333333339</v>
      </c>
      <c r="K44" s="6">
        <f t="shared" si="35"/>
        <v>7.5166666666666666</v>
      </c>
      <c r="L44" s="6">
        <f t="shared" si="35"/>
        <v>10.045833333333333</v>
      </c>
      <c r="M44" s="6">
        <f t="shared" si="35"/>
        <v>9.1749999999999989</v>
      </c>
      <c r="N44" s="6">
        <f t="shared" si="35"/>
        <v>10.266666666666667</v>
      </c>
      <c r="O44" s="6">
        <f t="shared" si="35"/>
        <v>9.3541666666666661</v>
      </c>
      <c r="P44" s="6">
        <f t="shared" si="35"/>
        <v>9.8541666666666661</v>
      </c>
      <c r="Q44" s="6">
        <f t="shared" si="35"/>
        <v>9.6416666666666675</v>
      </c>
      <c r="R44" s="6">
        <f t="shared" si="35"/>
        <v>10.716666666666667</v>
      </c>
      <c r="S44" s="6">
        <f t="shared" si="35"/>
        <v>12.245833333333332</v>
      </c>
      <c r="T44" s="6">
        <f t="shared" ref="T44:T50" si="36">SUM(T10/24)</f>
        <v>11.529166666666667</v>
      </c>
      <c r="U44" s="6">
        <f t="shared" si="33"/>
        <v>8.5708333333333329</v>
      </c>
      <c r="V44" s="6">
        <f t="shared" si="33"/>
        <v>9.15</v>
      </c>
      <c r="W44" s="6">
        <f t="shared" si="33"/>
        <v>10.225</v>
      </c>
      <c r="X44" s="6">
        <f t="shared" si="33"/>
        <v>10.216666666666667</v>
      </c>
      <c r="Y44" s="6">
        <f t="shared" si="33"/>
        <v>7.7583333333333329</v>
      </c>
      <c r="Z44" s="6">
        <f t="shared" si="33"/>
        <v>8.4166666666666661</v>
      </c>
      <c r="AA44" s="6">
        <f t="shared" si="33"/>
        <v>6.895833333333333</v>
      </c>
      <c r="AB44" s="6">
        <f t="shared" si="33"/>
        <v>9.1541666666666668</v>
      </c>
      <c r="AC44" s="6">
        <f t="shared" si="33"/>
        <v>6.6375000000000002</v>
      </c>
      <c r="AD44" s="6">
        <f t="shared" si="33"/>
        <v>8.7083333333333339</v>
      </c>
      <c r="AE44" s="6">
        <f t="shared" si="33"/>
        <v>11.170833333333334</v>
      </c>
      <c r="AF44" s="6">
        <f>SUM(AF10/24)</f>
        <v>8.5</v>
      </c>
      <c r="AG44" s="6"/>
      <c r="AH44" s="6">
        <f t="shared" si="31"/>
        <v>8.6679166666666667</v>
      </c>
      <c r="AI44" s="6">
        <f t="shared" si="28"/>
        <v>9.4396825396825399</v>
      </c>
    </row>
    <row r="45" spans="1:35" ht="12.6" customHeight="1">
      <c r="A45" s="5" t="s">
        <v>8</v>
      </c>
      <c r="B45" s="6">
        <f t="shared" ref="B45:R45" si="37">SUM(B11/24)</f>
        <v>10.345833333333333</v>
      </c>
      <c r="C45" s="6">
        <f t="shared" si="37"/>
        <v>9.6666666666666661</v>
      </c>
      <c r="D45" s="6">
        <f t="shared" si="37"/>
        <v>11.625</v>
      </c>
      <c r="E45" s="6">
        <f t="shared" si="37"/>
        <v>8.1666666666666661</v>
      </c>
      <c r="F45" s="6">
        <f t="shared" si="37"/>
        <v>8.5125000000000011</v>
      </c>
      <c r="G45" s="6">
        <f t="shared" si="37"/>
        <v>8.7374999999999989</v>
      </c>
      <c r="H45" s="6">
        <f t="shared" si="37"/>
        <v>10.529166666666667</v>
      </c>
      <c r="I45" s="6">
        <f t="shared" si="37"/>
        <v>8</v>
      </c>
      <c r="J45" s="6">
        <f t="shared" si="37"/>
        <v>9.3083333333333336</v>
      </c>
      <c r="K45" s="6">
        <f t="shared" si="37"/>
        <v>9.8458333333333332</v>
      </c>
      <c r="L45" s="6">
        <f t="shared" si="37"/>
        <v>8.7208333333333332</v>
      </c>
      <c r="M45" s="6">
        <f t="shared" si="37"/>
        <v>10.512500000000001</v>
      </c>
      <c r="N45" s="6">
        <f t="shared" si="37"/>
        <v>10.258333333333333</v>
      </c>
      <c r="O45" s="6">
        <f t="shared" si="37"/>
        <v>9.7541666666666664</v>
      </c>
      <c r="P45" s="6">
        <f t="shared" si="37"/>
        <v>10.370833333333334</v>
      </c>
      <c r="Q45" s="6">
        <f t="shared" si="37"/>
        <v>9.2208333333333332</v>
      </c>
      <c r="R45" s="6">
        <f t="shared" si="37"/>
        <v>9.875</v>
      </c>
      <c r="S45" s="6">
        <f t="shared" ref="S45:S50" si="38">SUM(S11/24)</f>
        <v>10.15</v>
      </c>
      <c r="T45" s="6">
        <f t="shared" si="36"/>
        <v>8.5916666666666668</v>
      </c>
      <c r="U45" s="6">
        <f t="shared" ref="U45:AE46" si="39">SUM(U11/24)</f>
        <v>9.6333333333333329</v>
      </c>
      <c r="V45" s="6">
        <f t="shared" si="39"/>
        <v>10.362499999999999</v>
      </c>
      <c r="W45" s="6">
        <f t="shared" si="39"/>
        <v>9.9375</v>
      </c>
      <c r="X45" s="6">
        <f t="shared" si="39"/>
        <v>9.0750000000000011</v>
      </c>
      <c r="Y45" s="6">
        <f t="shared" si="39"/>
        <v>9.8166666666666664</v>
      </c>
      <c r="Z45" s="6">
        <f t="shared" si="39"/>
        <v>8.2041666666666675</v>
      </c>
      <c r="AA45" s="6">
        <f t="shared" si="39"/>
        <v>10.4</v>
      </c>
      <c r="AB45" s="6">
        <f t="shared" si="39"/>
        <v>8.0125000000000011</v>
      </c>
      <c r="AC45" s="6">
        <f t="shared" si="39"/>
        <v>9.625</v>
      </c>
      <c r="AD45" s="1" t="s">
        <v>125</v>
      </c>
      <c r="AE45" s="6">
        <f t="shared" si="39"/>
        <v>8.7583333333333329</v>
      </c>
      <c r="AF45" s="6">
        <f>SUM(AF11/24)</f>
        <v>11.891666666666666</v>
      </c>
      <c r="AG45" s="6"/>
      <c r="AH45" s="6">
        <f t="shared" si="31"/>
        <v>9.473749999999999</v>
      </c>
      <c r="AI45" s="6">
        <f t="shared" si="28"/>
        <v>9.6585416666666681</v>
      </c>
    </row>
    <row r="46" spans="1:35" ht="12.6" customHeight="1">
      <c r="A46" s="5" t="s">
        <v>9</v>
      </c>
      <c r="B46" s="6">
        <f t="shared" ref="B46:R46" si="40">SUM(B12/24)</f>
        <v>9.9208333333333325</v>
      </c>
      <c r="C46" s="6">
        <f t="shared" si="40"/>
        <v>9.2791666666666668</v>
      </c>
      <c r="D46" s="6">
        <f t="shared" si="40"/>
        <v>10.291666666666666</v>
      </c>
      <c r="E46" s="6">
        <f t="shared" si="40"/>
        <v>7.916666666666667</v>
      </c>
      <c r="F46" s="6">
        <f t="shared" si="40"/>
        <v>9.1833333333333336</v>
      </c>
      <c r="G46" s="6">
        <f t="shared" si="40"/>
        <v>10.891666666666666</v>
      </c>
      <c r="H46" s="6">
        <f t="shared" si="40"/>
        <v>9.1041666666666661</v>
      </c>
      <c r="I46" s="6">
        <f t="shared" si="40"/>
        <v>8.4208333333333325</v>
      </c>
      <c r="J46" s="6">
        <f t="shared" si="40"/>
        <v>9.3208333333333329</v>
      </c>
      <c r="K46" s="6">
        <f t="shared" si="40"/>
        <v>9.6833333333333336</v>
      </c>
      <c r="L46" s="6">
        <f t="shared" si="40"/>
        <v>9.9500000000000011</v>
      </c>
      <c r="M46" s="6">
        <f t="shared" si="40"/>
        <v>12.15</v>
      </c>
      <c r="N46" s="6">
        <f t="shared" si="40"/>
        <v>10.691666666666668</v>
      </c>
      <c r="O46" s="6">
        <f t="shared" si="40"/>
        <v>10.1</v>
      </c>
      <c r="P46" s="6">
        <f t="shared" si="40"/>
        <v>10.033333333333333</v>
      </c>
      <c r="Q46" s="6">
        <f t="shared" si="40"/>
        <v>10.204166666666667</v>
      </c>
      <c r="R46" s="6">
        <f t="shared" si="40"/>
        <v>10.116666666666667</v>
      </c>
      <c r="S46" s="6">
        <f t="shared" si="38"/>
        <v>10.6</v>
      </c>
      <c r="T46" s="6">
        <f t="shared" si="36"/>
        <v>11.254166666666668</v>
      </c>
      <c r="U46" s="6">
        <f t="shared" si="39"/>
        <v>9.6541666666666668</v>
      </c>
      <c r="V46" s="6">
        <f t="shared" si="39"/>
        <v>9.2291666666666661</v>
      </c>
      <c r="W46" s="6">
        <f t="shared" si="39"/>
        <v>10.195833333333333</v>
      </c>
      <c r="X46" s="6">
        <f t="shared" si="39"/>
        <v>9.5291666666666668</v>
      </c>
      <c r="Y46" s="6">
        <f t="shared" si="39"/>
        <v>11.237499999999999</v>
      </c>
      <c r="Z46" s="6">
        <f t="shared" si="39"/>
        <v>8.6291666666666664</v>
      </c>
      <c r="AA46" s="6">
        <f t="shared" si="39"/>
        <v>9.0875000000000004</v>
      </c>
      <c r="AB46" s="6">
        <f t="shared" si="39"/>
        <v>7.4916666666666671</v>
      </c>
      <c r="AC46" s="6">
        <f t="shared" si="39"/>
        <v>8.3875000000000011</v>
      </c>
      <c r="AD46" s="6">
        <f t="shared" si="39"/>
        <v>9.1791666666666671</v>
      </c>
      <c r="AE46" s="6">
        <f t="shared" si="39"/>
        <v>10.166666666666666</v>
      </c>
      <c r="AF46" s="6">
        <f>SUM(AF12/24)</f>
        <v>8.3125</v>
      </c>
      <c r="AG46" s="6"/>
      <c r="AH46" s="6">
        <f t="shared" si="31"/>
        <v>9.401250000000001</v>
      </c>
      <c r="AI46" s="6">
        <f t="shared" si="28"/>
        <v>9.8190476190476197</v>
      </c>
    </row>
    <row r="47" spans="1:35" ht="12.6" customHeight="1">
      <c r="A47" s="5" t="s">
        <v>10</v>
      </c>
      <c r="B47" s="6">
        <f t="shared" ref="B47:R47" si="41">SUM(B13/24)</f>
        <v>11.950000000000001</v>
      </c>
      <c r="C47" s="6">
        <f t="shared" si="41"/>
        <v>11.508333333333333</v>
      </c>
      <c r="D47" s="6">
        <f t="shared" si="41"/>
        <v>12</v>
      </c>
      <c r="E47" s="6">
        <f t="shared" si="41"/>
        <v>9.875</v>
      </c>
      <c r="F47" s="6">
        <f t="shared" si="41"/>
        <v>9.3833333333333329</v>
      </c>
      <c r="G47" s="6">
        <f t="shared" si="41"/>
        <v>9.5791666666666675</v>
      </c>
      <c r="H47" s="6">
        <f t="shared" si="41"/>
        <v>8.2791666666666668</v>
      </c>
      <c r="I47" s="6">
        <f t="shared" si="41"/>
        <v>10.174999999999999</v>
      </c>
      <c r="J47" s="6">
        <f t="shared" si="41"/>
        <v>10.579166666666667</v>
      </c>
      <c r="K47" s="6">
        <f t="shared" si="41"/>
        <v>11.208333333333334</v>
      </c>
      <c r="L47" s="6">
        <f t="shared" si="41"/>
        <v>11.558333333333332</v>
      </c>
      <c r="M47" s="6">
        <f t="shared" si="41"/>
        <v>9.9666666666666668</v>
      </c>
      <c r="N47" s="6">
        <f t="shared" si="41"/>
        <v>12.695833333333333</v>
      </c>
      <c r="O47" s="6">
        <f t="shared" si="41"/>
        <v>11.633333333333333</v>
      </c>
      <c r="P47" s="6">
        <f t="shared" si="41"/>
        <v>12.379166666666668</v>
      </c>
      <c r="Q47" s="6">
        <f t="shared" si="41"/>
        <v>10.754166666666668</v>
      </c>
      <c r="R47" s="6">
        <f t="shared" si="41"/>
        <v>14.241666666666667</v>
      </c>
      <c r="S47" s="6">
        <f t="shared" si="38"/>
        <v>13.641666666666666</v>
      </c>
      <c r="T47" s="6">
        <f t="shared" si="36"/>
        <v>12.658333333333333</v>
      </c>
      <c r="U47" s="6">
        <f t="shared" ref="U47:AF48" si="42">SUM(U13/24)</f>
        <v>11.120833333333332</v>
      </c>
      <c r="V47" s="6">
        <f t="shared" si="42"/>
        <v>12.741666666666667</v>
      </c>
      <c r="W47" s="6">
        <f t="shared" si="42"/>
        <v>11.6625</v>
      </c>
      <c r="X47" s="6">
        <f t="shared" ref="X47:AF47" si="43">SUM(X13/24)</f>
        <v>10</v>
      </c>
      <c r="Y47" s="6">
        <f t="shared" si="43"/>
        <v>11.1625</v>
      </c>
      <c r="Z47" s="6">
        <f t="shared" si="43"/>
        <v>14.654166666666667</v>
      </c>
      <c r="AA47" s="6">
        <f t="shared" si="43"/>
        <v>9.6083333333333325</v>
      </c>
      <c r="AB47" s="6">
        <f t="shared" si="43"/>
        <v>11.879166666666668</v>
      </c>
      <c r="AC47" s="6">
        <f t="shared" si="43"/>
        <v>11.375</v>
      </c>
      <c r="AD47" s="6">
        <f t="shared" si="43"/>
        <v>10.308333333333334</v>
      </c>
      <c r="AE47" s="6">
        <f t="shared" si="43"/>
        <v>10.466666666666667</v>
      </c>
      <c r="AF47" s="6">
        <f t="shared" si="43"/>
        <v>9.1333333333333329</v>
      </c>
      <c r="AG47" s="6"/>
      <c r="AH47" s="6">
        <f t="shared" si="31"/>
        <v>10.453749999999999</v>
      </c>
      <c r="AI47" s="6">
        <f t="shared" si="28"/>
        <v>11.601984126984124</v>
      </c>
    </row>
    <row r="48" spans="1:35" ht="12.6" customHeight="1">
      <c r="A48" s="5" t="s">
        <v>11</v>
      </c>
      <c r="B48" s="6">
        <f t="shared" ref="B48:R48" si="44">SUM(B14/24)</f>
        <v>10.4125</v>
      </c>
      <c r="C48" s="6">
        <f t="shared" si="44"/>
        <v>12.5375</v>
      </c>
      <c r="D48" s="6">
        <f t="shared" si="44"/>
        <v>16.625</v>
      </c>
      <c r="E48" s="6">
        <f t="shared" si="44"/>
        <v>10.166666666666666</v>
      </c>
      <c r="F48" s="6">
        <f t="shared" si="44"/>
        <v>12.0375</v>
      </c>
      <c r="G48" s="6">
        <f t="shared" si="44"/>
        <v>11.283333333333333</v>
      </c>
      <c r="H48" s="6">
        <f t="shared" si="44"/>
        <v>11.529166666666667</v>
      </c>
      <c r="I48" s="6">
        <f t="shared" si="44"/>
        <v>14.004166666666668</v>
      </c>
      <c r="J48" s="6">
        <f t="shared" si="44"/>
        <v>10.158333333333333</v>
      </c>
      <c r="K48" s="6">
        <f t="shared" si="44"/>
        <v>8.85</v>
      </c>
      <c r="L48" s="6">
        <f t="shared" si="44"/>
        <v>14.045833333333334</v>
      </c>
      <c r="M48" s="6">
        <f t="shared" si="44"/>
        <v>13.354166666666666</v>
      </c>
      <c r="N48" s="6">
        <f t="shared" si="44"/>
        <v>15.779166666666667</v>
      </c>
      <c r="O48" s="6">
        <f t="shared" si="44"/>
        <v>12.708333333333334</v>
      </c>
      <c r="P48" s="6">
        <f t="shared" si="44"/>
        <v>14.258333333333333</v>
      </c>
      <c r="Q48" s="6">
        <f t="shared" si="44"/>
        <v>11.104166666666666</v>
      </c>
      <c r="R48" s="6">
        <f t="shared" si="44"/>
        <v>13.716666666666667</v>
      </c>
      <c r="S48" s="6">
        <f t="shared" si="38"/>
        <v>11.279166666666667</v>
      </c>
      <c r="T48" s="6">
        <f t="shared" si="36"/>
        <v>12.354166666666666</v>
      </c>
      <c r="U48" s="6">
        <f t="shared" si="42"/>
        <v>10.5375</v>
      </c>
      <c r="V48" s="6">
        <f t="shared" si="42"/>
        <v>13.820833333333333</v>
      </c>
      <c r="W48" s="6">
        <f t="shared" si="42"/>
        <v>16.070833333333333</v>
      </c>
      <c r="X48" s="6">
        <f t="shared" si="42"/>
        <v>11.775</v>
      </c>
      <c r="Y48" s="6">
        <f t="shared" si="42"/>
        <v>9.9333333333333336</v>
      </c>
      <c r="Z48" s="6">
        <f t="shared" si="42"/>
        <v>11.704166666666666</v>
      </c>
      <c r="AA48" s="6">
        <f t="shared" si="42"/>
        <v>8.4</v>
      </c>
      <c r="AB48" s="6">
        <f t="shared" si="42"/>
        <v>13.366666666666667</v>
      </c>
      <c r="AC48" s="6">
        <f t="shared" si="42"/>
        <v>12.095833333333333</v>
      </c>
      <c r="AD48" s="6">
        <f t="shared" si="42"/>
        <v>12.079166666666666</v>
      </c>
      <c r="AE48" s="6">
        <f t="shared" si="42"/>
        <v>12.504166666666668</v>
      </c>
      <c r="AF48" s="6">
        <f t="shared" si="42"/>
        <v>10.629166666666666</v>
      </c>
      <c r="AG48" s="6"/>
      <c r="AH48" s="6">
        <f t="shared" si="31"/>
        <v>11.760416666666666</v>
      </c>
      <c r="AI48" s="6">
        <f t="shared" si="28"/>
        <v>12.453174603174602</v>
      </c>
    </row>
    <row r="49" spans="1:36" ht="12.6" customHeight="1">
      <c r="A49" s="5" t="s">
        <v>12</v>
      </c>
      <c r="B49" s="6">
        <f t="shared" ref="B49:R49" si="45">SUM(B15/24)</f>
        <v>11.875</v>
      </c>
      <c r="C49" s="6">
        <f t="shared" si="45"/>
        <v>12.145833333333334</v>
      </c>
      <c r="D49" s="6">
        <f t="shared" si="45"/>
        <v>11.541666666666666</v>
      </c>
      <c r="E49" s="6">
        <f t="shared" si="45"/>
        <v>12.041666666666666</v>
      </c>
      <c r="F49" s="6">
        <f t="shared" si="45"/>
        <v>9.7541666666666664</v>
      </c>
      <c r="G49" s="6">
        <f t="shared" si="45"/>
        <v>12.429166666666667</v>
      </c>
      <c r="H49" s="6">
        <f t="shared" si="45"/>
        <v>10.554166666666667</v>
      </c>
      <c r="I49" s="6">
        <f t="shared" si="45"/>
        <v>9.8333333333333339</v>
      </c>
      <c r="J49" s="6">
        <f t="shared" si="45"/>
        <v>13.695833333333333</v>
      </c>
      <c r="K49" s="6">
        <f t="shared" si="45"/>
        <v>10.183333333333334</v>
      </c>
      <c r="L49" s="6">
        <f t="shared" si="45"/>
        <v>14.766666666666666</v>
      </c>
      <c r="M49" s="6">
        <f t="shared" si="45"/>
        <v>18.504166666666666</v>
      </c>
      <c r="N49" s="6">
        <f t="shared" si="45"/>
        <v>12.133333333333333</v>
      </c>
      <c r="O49" s="6">
        <f t="shared" si="45"/>
        <v>12.54125</v>
      </c>
      <c r="P49" s="6">
        <f t="shared" si="45"/>
        <v>13.520833333333334</v>
      </c>
      <c r="Q49" s="6">
        <f t="shared" si="45"/>
        <v>11.604166666666666</v>
      </c>
      <c r="R49" s="6">
        <f t="shared" si="45"/>
        <v>13.104166666666666</v>
      </c>
      <c r="S49" s="6">
        <f t="shared" si="38"/>
        <v>13.379166666666668</v>
      </c>
      <c r="T49" s="6">
        <f t="shared" si="36"/>
        <v>13.9125</v>
      </c>
      <c r="U49" s="6">
        <f>SUM(U15/24)</f>
        <v>12.658333333333333</v>
      </c>
      <c r="V49" s="6">
        <f t="shared" ref="V49:AF50" si="46">SUM(V15/24)</f>
        <v>14.1875</v>
      </c>
      <c r="W49" s="6">
        <f t="shared" si="46"/>
        <v>10.862499999999999</v>
      </c>
      <c r="X49" s="6">
        <f t="shared" si="46"/>
        <v>12.629166666666668</v>
      </c>
      <c r="Y49" s="6">
        <f t="shared" si="46"/>
        <v>12.129166666666668</v>
      </c>
      <c r="Z49" s="6">
        <f t="shared" si="46"/>
        <v>10.016666666666667</v>
      </c>
      <c r="AA49" s="6">
        <f t="shared" si="46"/>
        <v>12.0375</v>
      </c>
      <c r="AB49" s="6">
        <f t="shared" si="46"/>
        <v>9.5875000000000004</v>
      </c>
      <c r="AC49" s="6">
        <f t="shared" si="46"/>
        <v>9.6375000000000011</v>
      </c>
      <c r="AD49" s="6">
        <f t="shared" si="46"/>
        <v>14.466666666666667</v>
      </c>
      <c r="AE49" s="6">
        <f t="shared" si="46"/>
        <v>12.795833333333334</v>
      </c>
      <c r="AF49" s="6">
        <f t="shared" si="46"/>
        <v>11.466666666666667</v>
      </c>
      <c r="AG49" s="6"/>
      <c r="AH49" s="6">
        <f t="shared" si="31"/>
        <v>11.405416666666667</v>
      </c>
      <c r="AI49" s="6">
        <f t="shared" si="28"/>
        <v>12.663869047619047</v>
      </c>
    </row>
    <row r="50" spans="1:36" ht="12.6" customHeight="1">
      <c r="A50" s="5" t="s">
        <v>13</v>
      </c>
      <c r="B50" s="6">
        <f t="shared" ref="B50:R50" si="47">SUM(B16/24)</f>
        <v>13.366666666666667</v>
      </c>
      <c r="C50" s="6">
        <f t="shared" si="47"/>
        <v>12.333333333333334</v>
      </c>
      <c r="D50" s="6">
        <f t="shared" si="47"/>
        <v>11.041666666666666</v>
      </c>
      <c r="E50" s="6">
        <f t="shared" si="47"/>
        <v>12.375</v>
      </c>
      <c r="F50" s="6">
        <f t="shared" si="47"/>
        <v>12.495833333333332</v>
      </c>
      <c r="G50" s="6">
        <f t="shared" si="47"/>
        <v>10.450000000000001</v>
      </c>
      <c r="H50" s="6">
        <f t="shared" si="47"/>
        <v>9.1833333333333336</v>
      </c>
      <c r="I50" s="6">
        <f t="shared" si="47"/>
        <v>10.004166666666666</v>
      </c>
      <c r="J50" s="6">
        <f t="shared" si="47"/>
        <v>11.395833333333334</v>
      </c>
      <c r="K50" s="6">
        <f t="shared" si="47"/>
        <v>11.7125</v>
      </c>
      <c r="L50" s="6">
        <f t="shared" si="47"/>
        <v>14.295833333333334</v>
      </c>
      <c r="M50" s="6">
        <f t="shared" si="47"/>
        <v>16.525000000000002</v>
      </c>
      <c r="N50" s="6">
        <f t="shared" si="47"/>
        <v>14.558333333333332</v>
      </c>
      <c r="O50" s="6">
        <f t="shared" si="47"/>
        <v>11.654166666666667</v>
      </c>
      <c r="P50" s="6">
        <f t="shared" si="47"/>
        <v>14.875</v>
      </c>
      <c r="Q50" s="6">
        <f t="shared" si="47"/>
        <v>11.204166666666666</v>
      </c>
      <c r="R50" s="6">
        <f t="shared" si="47"/>
        <v>13.799999999999999</v>
      </c>
      <c r="S50" s="6">
        <f t="shared" si="38"/>
        <v>14.200000000000001</v>
      </c>
      <c r="T50" s="6">
        <f t="shared" si="36"/>
        <v>12.245833333333332</v>
      </c>
      <c r="U50" s="6">
        <f>SUM(U16/24)</f>
        <v>11.120833333333332</v>
      </c>
      <c r="V50" s="6">
        <f t="shared" si="46"/>
        <v>10.950000000000001</v>
      </c>
      <c r="W50" s="6">
        <f t="shared" si="46"/>
        <v>12.320833333333333</v>
      </c>
      <c r="X50" s="6">
        <f t="shared" si="46"/>
        <v>9.8624999999999989</v>
      </c>
      <c r="Y50" s="6">
        <f t="shared" si="46"/>
        <v>12.720833333333333</v>
      </c>
      <c r="Z50" s="6">
        <f t="shared" si="46"/>
        <v>11.320833333333333</v>
      </c>
      <c r="AA50" s="6">
        <f t="shared" si="46"/>
        <v>8.4958333333333336</v>
      </c>
      <c r="AB50" s="6">
        <f t="shared" si="46"/>
        <v>11.4</v>
      </c>
      <c r="AC50" s="6">
        <f t="shared" si="46"/>
        <v>9.3791666666666664</v>
      </c>
      <c r="AD50" s="6">
        <f t="shared" si="46"/>
        <v>10.200000000000001</v>
      </c>
      <c r="AE50" s="6">
        <f t="shared" si="46"/>
        <v>11.491666666666667</v>
      </c>
      <c r="AF50" s="6">
        <f t="shared" si="46"/>
        <v>11.424999999999999</v>
      </c>
      <c r="AG50" s="6"/>
      <c r="AH50" s="6">
        <f t="shared" si="31"/>
        <v>11.435833333333333</v>
      </c>
      <c r="AI50" s="6">
        <f t="shared" si="28"/>
        <v>12.097420634920635</v>
      </c>
    </row>
    <row r="51" spans="1:36" ht="12.6" customHeight="1">
      <c r="A51" s="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row>
    <row r="52" spans="1:36">
      <c r="A52" s="5"/>
      <c r="B52" s="6"/>
      <c r="C52" s="6"/>
      <c r="D52" s="6"/>
      <c r="E52" s="6"/>
      <c r="F52" s="6"/>
      <c r="G52" s="6"/>
      <c r="H52" s="6"/>
      <c r="I52" s="6"/>
      <c r="J52" s="6"/>
      <c r="K52" s="6"/>
      <c r="L52" s="6"/>
      <c r="M52" s="6"/>
      <c r="N52" s="6"/>
      <c r="O52" s="5"/>
      <c r="P52" s="5"/>
      <c r="Q52" s="5"/>
      <c r="R52" s="5"/>
      <c r="S52" s="5"/>
      <c r="T52" s="5"/>
      <c r="U52" s="5"/>
      <c r="V52" s="5"/>
      <c r="W52" s="5"/>
      <c r="X52" s="5"/>
      <c r="Y52" s="5"/>
      <c r="Z52" s="5"/>
      <c r="AA52" s="5"/>
      <c r="AB52" s="5"/>
      <c r="AC52" s="5"/>
      <c r="AD52" s="5"/>
      <c r="AE52" s="5"/>
      <c r="AF52" s="5"/>
      <c r="AG52" s="5"/>
      <c r="AH52" s="6"/>
      <c r="AI52" s="6"/>
    </row>
    <row r="53" spans="1:36">
      <c r="A53" s="5" t="s">
        <v>66</v>
      </c>
      <c r="F53" s="5"/>
      <c r="AH53" s="5"/>
      <c r="AI53" s="5" t="s">
        <v>0</v>
      </c>
      <c r="AJ53" s="29" t="s">
        <v>198</v>
      </c>
    </row>
    <row r="54" spans="1:36">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7"/>
      <c r="AI54" s="7" t="s">
        <v>1</v>
      </c>
      <c r="AJ54" s="29" t="s">
        <v>90</v>
      </c>
    </row>
    <row r="55" spans="1:36">
      <c r="A55" s="5"/>
      <c r="B55" s="5">
        <v>86</v>
      </c>
      <c r="C55" s="5">
        <v>87</v>
      </c>
      <c r="D55" s="5">
        <v>88</v>
      </c>
      <c r="E55" s="5">
        <v>89</v>
      </c>
      <c r="F55" s="5">
        <v>90</v>
      </c>
      <c r="G55" s="5">
        <v>91</v>
      </c>
      <c r="H55" s="5">
        <v>92</v>
      </c>
      <c r="I55" s="5">
        <v>93</v>
      </c>
      <c r="J55" s="5">
        <v>94</v>
      </c>
      <c r="K55" s="5">
        <v>95</v>
      </c>
      <c r="L55" s="5">
        <v>96</v>
      </c>
      <c r="M55" s="5">
        <v>97</v>
      </c>
      <c r="N55" s="5">
        <v>98</v>
      </c>
      <c r="O55" s="5">
        <v>99</v>
      </c>
      <c r="P55" s="5">
        <v>2000</v>
      </c>
      <c r="Q55" s="5">
        <v>2001</v>
      </c>
      <c r="R55" s="5">
        <v>2002</v>
      </c>
      <c r="S55" s="5">
        <v>2003</v>
      </c>
      <c r="T55" s="5">
        <v>2004</v>
      </c>
      <c r="U55" s="5">
        <v>2005</v>
      </c>
      <c r="V55" s="5">
        <v>2006</v>
      </c>
      <c r="W55" s="5">
        <v>2007</v>
      </c>
      <c r="X55" s="5">
        <v>2008</v>
      </c>
      <c r="Y55" s="5">
        <v>2009</v>
      </c>
      <c r="Z55" s="5">
        <v>2010</v>
      </c>
      <c r="AA55" s="5">
        <v>2011</v>
      </c>
      <c r="AB55" s="5">
        <v>2012</v>
      </c>
      <c r="AC55" s="5">
        <v>2013</v>
      </c>
      <c r="AD55" s="5">
        <v>2014</v>
      </c>
      <c r="AE55" s="5">
        <v>2015</v>
      </c>
      <c r="AF55" s="5">
        <v>2016</v>
      </c>
      <c r="AG55" s="5">
        <v>2017</v>
      </c>
      <c r="AH55" s="7"/>
      <c r="AI55" s="18" t="s">
        <v>199</v>
      </c>
      <c r="AJ55" s="18" t="s">
        <v>199</v>
      </c>
    </row>
    <row r="56" spans="1:36">
      <c r="A56" s="5" t="s">
        <v>2</v>
      </c>
      <c r="B56" s="6">
        <f t="shared" ref="B56:K56" si="48">SUM(B22/24)</f>
        <v>345.39166666666665</v>
      </c>
      <c r="C56" s="6">
        <f t="shared" si="48"/>
        <v>405.58333333333331</v>
      </c>
      <c r="D56" s="6">
        <f t="shared" si="48"/>
        <v>373.29166666666669</v>
      </c>
      <c r="E56" s="6">
        <f t="shared" si="48"/>
        <v>325.5</v>
      </c>
      <c r="F56" s="6">
        <f t="shared" si="48"/>
        <v>333.25</v>
      </c>
      <c r="G56" s="6">
        <f t="shared" si="48"/>
        <v>319.94583333333333</v>
      </c>
      <c r="H56" s="6">
        <f t="shared" si="48"/>
        <v>305.73750000000001</v>
      </c>
      <c r="I56" s="6">
        <f t="shared" si="48"/>
        <v>337.38333333333333</v>
      </c>
      <c r="J56" s="6">
        <f t="shared" si="48"/>
        <v>370.70833333333331</v>
      </c>
      <c r="K56" s="6">
        <f t="shared" si="48"/>
        <v>332.21666666666664</v>
      </c>
      <c r="L56" s="6"/>
      <c r="M56" s="6"/>
      <c r="N56" s="6"/>
      <c r="O56" s="6"/>
      <c r="P56" s="6"/>
      <c r="Q56" s="6">
        <v>76.3</v>
      </c>
      <c r="R56" s="6">
        <v>59.8</v>
      </c>
      <c r="S56" s="6">
        <v>108.9</v>
      </c>
      <c r="T56" s="6">
        <v>67.7</v>
      </c>
      <c r="U56" s="6">
        <v>73.2</v>
      </c>
      <c r="V56" s="6">
        <v>87.6</v>
      </c>
      <c r="W56" s="6">
        <v>60.5</v>
      </c>
      <c r="X56" s="6">
        <v>61.5</v>
      </c>
      <c r="Y56" s="5">
        <v>62.5</v>
      </c>
      <c r="Z56" s="5">
        <v>81.7</v>
      </c>
      <c r="AA56" s="5">
        <v>65.599999999999994</v>
      </c>
      <c r="AB56" s="5">
        <v>69.599999999999994</v>
      </c>
      <c r="AC56" s="5">
        <v>85.8</v>
      </c>
      <c r="AD56" s="5">
        <v>66.7</v>
      </c>
      <c r="AE56" s="5">
        <v>60.7</v>
      </c>
      <c r="AF56" s="5">
        <v>70.8</v>
      </c>
      <c r="AG56" s="5">
        <v>79.599999999999994</v>
      </c>
      <c r="AI56" s="6">
        <f>AVERAGE(P56:AF56)</f>
        <v>72.431250000000006</v>
      </c>
      <c r="AJ56" s="30">
        <f>MAX(P56:AF56)</f>
        <v>108.9</v>
      </c>
    </row>
    <row r="57" spans="1:36">
      <c r="A57" s="5" t="s">
        <v>3</v>
      </c>
      <c r="B57" s="6">
        <f t="shared" ref="B57:K57" si="49">SUM(B23/24)</f>
        <v>292.60000000000002</v>
      </c>
      <c r="C57" s="6">
        <f t="shared" si="49"/>
        <v>360.5</v>
      </c>
      <c r="D57" s="6">
        <f t="shared" si="49"/>
        <v>337.125</v>
      </c>
      <c r="E57" s="6">
        <f t="shared" si="49"/>
        <v>241.5</v>
      </c>
      <c r="F57" s="6">
        <f t="shared" si="49"/>
        <v>248.26666666666668</v>
      </c>
      <c r="G57" s="6">
        <f t="shared" si="49"/>
        <v>247.21666666666667</v>
      </c>
      <c r="H57" s="6">
        <f t="shared" si="49"/>
        <v>273.32499999999999</v>
      </c>
      <c r="I57" s="6">
        <f t="shared" si="49"/>
        <v>252.11666666666667</v>
      </c>
      <c r="J57" s="6">
        <f t="shared" si="49"/>
        <v>246.28333333333333</v>
      </c>
      <c r="K57" s="6">
        <f t="shared" si="49"/>
        <v>231</v>
      </c>
      <c r="L57" s="6"/>
      <c r="M57" s="6"/>
      <c r="N57" s="6"/>
      <c r="O57" s="6"/>
      <c r="P57" s="6"/>
      <c r="Q57" s="6">
        <v>63.4</v>
      </c>
      <c r="R57" s="6">
        <v>56.7</v>
      </c>
      <c r="S57" s="6">
        <v>92.9</v>
      </c>
      <c r="T57" s="6">
        <v>82.9</v>
      </c>
      <c r="U57" s="6">
        <v>59.3</v>
      </c>
      <c r="V57" s="6">
        <v>64.8</v>
      </c>
      <c r="W57" s="6">
        <v>51.9</v>
      </c>
      <c r="X57" s="6">
        <v>58.6</v>
      </c>
      <c r="Y57" s="5">
        <v>65.900000000000006</v>
      </c>
      <c r="Z57" s="5">
        <v>55.2</v>
      </c>
      <c r="AA57" s="5">
        <v>56.2</v>
      </c>
      <c r="AB57" s="5">
        <v>52.5</v>
      </c>
      <c r="AC57" s="5">
        <v>44.3</v>
      </c>
      <c r="AD57" s="5">
        <v>60.5</v>
      </c>
      <c r="AE57" s="5">
        <v>68.900000000000006</v>
      </c>
      <c r="AF57" s="5">
        <v>71.400000000000006</v>
      </c>
      <c r="AG57" s="5">
        <v>72.7</v>
      </c>
      <c r="AI57" s="6">
        <f>AVERAGE(P57:AF57)</f>
        <v>62.837499999999999</v>
      </c>
      <c r="AJ57" s="30">
        <f>MAX(P57:AG57)</f>
        <v>92.9</v>
      </c>
    </row>
    <row r="58" spans="1:36">
      <c r="A58" s="5" t="s">
        <v>4</v>
      </c>
      <c r="B58" s="6">
        <f t="shared" ref="B58:K58" si="50">SUM(B24/24)</f>
        <v>292.30416666666667</v>
      </c>
      <c r="C58" s="6">
        <f t="shared" si="50"/>
        <v>322.91666666666669</v>
      </c>
      <c r="D58" s="6">
        <f t="shared" si="50"/>
        <v>330.66666666666669</v>
      </c>
      <c r="E58" s="6">
        <f t="shared" si="50"/>
        <v>277.70833333333331</v>
      </c>
      <c r="F58" s="6">
        <f t="shared" si="50"/>
        <v>257.04166666666669</v>
      </c>
      <c r="G58" s="6">
        <f t="shared" si="50"/>
        <v>258.59166666666664</v>
      </c>
      <c r="H58" s="6">
        <f t="shared" si="50"/>
        <v>299.66666666666669</v>
      </c>
      <c r="I58" s="6">
        <f t="shared" si="50"/>
        <v>222.29583333333332</v>
      </c>
      <c r="J58" s="6">
        <f t="shared" si="50"/>
        <v>234.17916666666667</v>
      </c>
      <c r="K58" s="6">
        <f t="shared" si="50"/>
        <v>305.09166666666664</v>
      </c>
      <c r="L58" s="6"/>
      <c r="M58" s="6"/>
      <c r="N58" s="6"/>
      <c r="O58" s="6"/>
      <c r="P58" s="6"/>
      <c r="Q58" s="6">
        <v>65.3</v>
      </c>
      <c r="R58" s="6">
        <v>62.6</v>
      </c>
      <c r="S58" s="6">
        <v>85.3</v>
      </c>
      <c r="T58" s="6">
        <v>64.5</v>
      </c>
      <c r="U58" s="6">
        <v>62.3</v>
      </c>
      <c r="V58" s="6">
        <v>71.5</v>
      </c>
      <c r="W58" s="6">
        <v>71.900000000000006</v>
      </c>
      <c r="X58" s="6">
        <v>49.9</v>
      </c>
      <c r="Y58" s="5">
        <v>58.7</v>
      </c>
      <c r="Z58" s="5">
        <v>64.400000000000006</v>
      </c>
      <c r="AA58" s="5">
        <v>52.7</v>
      </c>
      <c r="AB58" s="5">
        <v>60</v>
      </c>
      <c r="AC58" s="5">
        <v>52.5</v>
      </c>
      <c r="AD58" s="5">
        <v>54.6</v>
      </c>
      <c r="AE58" s="5">
        <v>59.3</v>
      </c>
      <c r="AF58" s="5">
        <v>60.7</v>
      </c>
      <c r="AG58" s="5">
        <v>54.4</v>
      </c>
      <c r="AH58" s="6"/>
      <c r="AI58" s="6">
        <f>AVERAGE(P58:AF58)</f>
        <v>62.262500000000003</v>
      </c>
      <c r="AJ58" s="30">
        <f>MAX(P58:AG58)</f>
        <v>85.3</v>
      </c>
    </row>
    <row r="59" spans="1:36">
      <c r="A59" s="5" t="s">
        <v>5</v>
      </c>
      <c r="B59" s="6">
        <f t="shared" ref="B59:K59" si="51">SUM(B25/24)</f>
        <v>296.875</v>
      </c>
      <c r="C59" s="6">
        <f t="shared" si="51"/>
        <v>317.875</v>
      </c>
      <c r="D59" s="6">
        <f t="shared" si="51"/>
        <v>267.375</v>
      </c>
      <c r="E59" s="6">
        <f t="shared" si="51"/>
        <v>241.25</v>
      </c>
      <c r="F59" s="6">
        <f t="shared" si="51"/>
        <v>246.25</v>
      </c>
      <c r="G59" s="6">
        <f t="shared" si="51"/>
        <v>287.375</v>
      </c>
      <c r="H59" s="6">
        <f t="shared" si="51"/>
        <v>242.875</v>
      </c>
      <c r="I59" s="6">
        <f t="shared" si="51"/>
        <v>207.25</v>
      </c>
      <c r="J59" s="6">
        <f t="shared" si="51"/>
        <v>273.875</v>
      </c>
      <c r="K59" s="6">
        <f t="shared" si="51"/>
        <v>214.875</v>
      </c>
      <c r="L59" s="6"/>
      <c r="M59" s="6"/>
      <c r="N59" s="6"/>
      <c r="O59" s="6"/>
      <c r="P59" s="6"/>
      <c r="Q59" s="6">
        <v>65.900000000000006</v>
      </c>
      <c r="R59" s="6">
        <v>55.8</v>
      </c>
      <c r="S59" s="6">
        <v>54.7</v>
      </c>
      <c r="T59" s="6">
        <v>69.599999999999994</v>
      </c>
      <c r="U59" s="6">
        <v>54.5</v>
      </c>
      <c r="V59" s="6">
        <v>54.4</v>
      </c>
      <c r="W59" s="6">
        <v>55</v>
      </c>
      <c r="X59" s="6">
        <v>63.8</v>
      </c>
      <c r="Y59" s="5">
        <v>66.099999999999994</v>
      </c>
      <c r="Z59" s="5">
        <v>53.4</v>
      </c>
      <c r="AA59" s="5">
        <v>60.8</v>
      </c>
      <c r="AB59" s="5">
        <v>56.1</v>
      </c>
      <c r="AC59" s="5">
        <v>48.7</v>
      </c>
      <c r="AD59" s="5">
        <v>73.5</v>
      </c>
      <c r="AE59" s="5">
        <v>61.7</v>
      </c>
      <c r="AF59" s="5">
        <v>47.4</v>
      </c>
      <c r="AG59" s="5">
        <v>46.1</v>
      </c>
      <c r="AH59" s="6"/>
      <c r="AI59" s="6">
        <f>AVERAGE(P59:AF59)</f>
        <v>58.837499999999999</v>
      </c>
      <c r="AJ59" s="30">
        <f>MAX(P59:AG59)</f>
        <v>73.5</v>
      </c>
    </row>
    <row r="60" spans="1:36">
      <c r="A60" s="5" t="s">
        <v>6</v>
      </c>
      <c r="B60" s="6">
        <f t="shared" ref="B60:K60" si="52">SUM(B26/24)</f>
        <v>290.36666666666667</v>
      </c>
      <c r="C60" s="6">
        <f t="shared" si="52"/>
        <v>281.58333333333331</v>
      </c>
      <c r="D60" s="6">
        <f t="shared" si="52"/>
        <v>316.45833333333331</v>
      </c>
      <c r="E60" s="6">
        <f t="shared" si="52"/>
        <v>197.625</v>
      </c>
      <c r="F60" s="6">
        <f t="shared" si="52"/>
        <v>322.01249999999999</v>
      </c>
      <c r="G60" s="6">
        <f t="shared" si="52"/>
        <v>244.125</v>
      </c>
      <c r="H60" s="6">
        <f t="shared" si="52"/>
        <v>253.68333333333337</v>
      </c>
      <c r="I60" s="6">
        <f t="shared" si="52"/>
        <v>250.58333333333334</v>
      </c>
      <c r="J60" s="6">
        <f t="shared" si="52"/>
        <v>303.02499999999998</v>
      </c>
      <c r="K60" s="6">
        <f t="shared" si="52"/>
        <v>287.26666666666671</v>
      </c>
      <c r="L60" s="6"/>
      <c r="M60" s="6"/>
      <c r="N60" s="6"/>
      <c r="O60" s="6"/>
      <c r="P60" s="6"/>
      <c r="Q60" s="6">
        <v>70.900000000000006</v>
      </c>
      <c r="R60" s="6">
        <v>67.099999999999994</v>
      </c>
      <c r="S60" s="6">
        <v>66.099999999999994</v>
      </c>
      <c r="T60" s="6">
        <v>71</v>
      </c>
      <c r="U60" s="6">
        <v>55.3</v>
      </c>
      <c r="V60" s="6">
        <v>37.5</v>
      </c>
      <c r="W60" s="6">
        <v>57.9</v>
      </c>
      <c r="X60" s="6">
        <v>35.4</v>
      </c>
      <c r="Y60" s="5">
        <v>86.4</v>
      </c>
      <c r="Z60" s="5">
        <v>58.3</v>
      </c>
      <c r="AA60" s="5">
        <v>58.2</v>
      </c>
      <c r="AB60" s="5">
        <v>52.7</v>
      </c>
      <c r="AC60" s="5">
        <v>61.3</v>
      </c>
      <c r="AD60" s="5">
        <v>67.400000000000006</v>
      </c>
      <c r="AE60" s="5">
        <v>71.099999999999994</v>
      </c>
      <c r="AF60" s="5">
        <v>76.099999999999994</v>
      </c>
      <c r="AG60" s="5"/>
      <c r="AH60" s="6"/>
      <c r="AI60" s="6">
        <f t="shared" ref="AI59:AI67" si="53">AVERAGE(P60:AF60)</f>
        <v>62.043750000000003</v>
      </c>
      <c r="AJ60" s="30">
        <f t="shared" ref="AJ59:AJ67" si="54">MAX(P60:AF60)</f>
        <v>86.4</v>
      </c>
    </row>
    <row r="61" spans="1:36">
      <c r="A61" s="5" t="s">
        <v>7</v>
      </c>
      <c r="B61" s="6">
        <f t="shared" ref="B61:K61" si="55">SUM(B27/24)</f>
        <v>265.25</v>
      </c>
      <c r="C61" s="6">
        <f t="shared" si="55"/>
        <v>275</v>
      </c>
      <c r="D61" s="6">
        <f t="shared" si="55"/>
        <v>292.5</v>
      </c>
      <c r="E61" s="6">
        <f t="shared" si="55"/>
        <v>242.5</v>
      </c>
      <c r="F61" s="6">
        <f t="shared" si="55"/>
        <v>218.75</v>
      </c>
      <c r="G61" s="6">
        <f t="shared" si="55"/>
        <v>243.125</v>
      </c>
      <c r="H61" s="6">
        <f t="shared" si="55"/>
        <v>275.375</v>
      </c>
      <c r="I61" s="6">
        <f t="shared" si="55"/>
        <v>312.375</v>
      </c>
      <c r="J61" s="6">
        <f t="shared" si="55"/>
        <v>250</v>
      </c>
      <c r="K61" s="6">
        <f t="shared" si="55"/>
        <v>225.5</v>
      </c>
      <c r="L61" s="6"/>
      <c r="M61" s="6"/>
      <c r="N61" s="6"/>
      <c r="O61" s="6"/>
      <c r="P61" s="6"/>
      <c r="Q61" s="6">
        <v>58.9</v>
      </c>
      <c r="R61" s="6">
        <v>67.900000000000006</v>
      </c>
      <c r="S61" s="6">
        <v>77.900000000000006</v>
      </c>
      <c r="T61" s="6">
        <v>65.5</v>
      </c>
      <c r="U61" s="6">
        <v>73.5</v>
      </c>
      <c r="V61" s="6">
        <v>73</v>
      </c>
      <c r="W61" s="6">
        <v>65.400000000000006</v>
      </c>
      <c r="X61" s="6">
        <v>52.7</v>
      </c>
      <c r="Y61" s="5">
        <v>55.7</v>
      </c>
      <c r="Z61" s="5">
        <v>49</v>
      </c>
      <c r="AA61" s="5">
        <v>64.900000000000006</v>
      </c>
      <c r="AB61" s="5">
        <v>76.8</v>
      </c>
      <c r="AC61" s="5">
        <v>52.7</v>
      </c>
      <c r="AD61" s="5">
        <v>51.4</v>
      </c>
      <c r="AE61" s="5">
        <v>71.099999999999994</v>
      </c>
      <c r="AF61" s="5">
        <v>61.9</v>
      </c>
      <c r="AG61" s="5"/>
      <c r="AH61" s="6"/>
      <c r="AI61" s="6">
        <f t="shared" si="53"/>
        <v>63.643750000000004</v>
      </c>
      <c r="AJ61" s="30">
        <f t="shared" si="54"/>
        <v>77.900000000000006</v>
      </c>
    </row>
    <row r="62" spans="1:36">
      <c r="A62" s="5" t="s">
        <v>8</v>
      </c>
      <c r="B62" s="6">
        <f t="shared" ref="B62:K62" si="56">SUM(B28/24)</f>
        <v>320.72083333333336</v>
      </c>
      <c r="C62" s="6">
        <f t="shared" si="56"/>
        <v>299.66666666666669</v>
      </c>
      <c r="D62" s="6">
        <f t="shared" si="56"/>
        <v>360.375</v>
      </c>
      <c r="E62" s="6">
        <f t="shared" si="56"/>
        <v>253.16666666666666</v>
      </c>
      <c r="F62" s="6">
        <f t="shared" si="56"/>
        <v>263.88749999999999</v>
      </c>
      <c r="G62" s="6">
        <f t="shared" si="56"/>
        <v>270.86250000000001</v>
      </c>
      <c r="H62" s="6">
        <f t="shared" si="56"/>
        <v>326.40416666666664</v>
      </c>
      <c r="I62" s="6">
        <f t="shared" si="56"/>
        <v>248</v>
      </c>
      <c r="J62" s="6">
        <f t="shared" si="56"/>
        <v>288.55833333333334</v>
      </c>
      <c r="K62" s="6">
        <f t="shared" si="56"/>
        <v>305.22083333333336</v>
      </c>
      <c r="L62" s="6"/>
      <c r="M62" s="6"/>
      <c r="N62" s="6"/>
      <c r="O62" s="6"/>
      <c r="P62" s="6">
        <v>81.2</v>
      </c>
      <c r="Q62" s="6">
        <v>53.6</v>
      </c>
      <c r="R62" s="6">
        <v>56.9</v>
      </c>
      <c r="S62" s="6">
        <v>67.599999999999994</v>
      </c>
      <c r="T62" s="6">
        <v>62.2</v>
      </c>
      <c r="U62" s="6">
        <v>76.2</v>
      </c>
      <c r="V62" s="6">
        <v>58.2</v>
      </c>
      <c r="W62" s="6">
        <v>55.2</v>
      </c>
      <c r="X62" s="6">
        <v>72.8</v>
      </c>
      <c r="Y62" s="5">
        <v>59.4</v>
      </c>
      <c r="Z62" s="5">
        <v>58.6</v>
      </c>
      <c r="AA62" s="5">
        <v>75.7</v>
      </c>
      <c r="AB62" s="5">
        <v>58.6</v>
      </c>
      <c r="AC62" s="5">
        <v>55.2</v>
      </c>
      <c r="AD62" s="5">
        <v>68.599999999999994</v>
      </c>
      <c r="AE62" s="5">
        <v>62.4</v>
      </c>
      <c r="AF62" s="5">
        <v>81.400000000000006</v>
      </c>
      <c r="AG62" s="5"/>
      <c r="AH62" s="6"/>
      <c r="AI62" s="6">
        <f t="shared" si="53"/>
        <v>64.92941176470589</v>
      </c>
      <c r="AJ62" s="30">
        <f t="shared" si="54"/>
        <v>81.400000000000006</v>
      </c>
    </row>
    <row r="63" spans="1:36">
      <c r="A63" s="5" t="s">
        <v>9</v>
      </c>
      <c r="B63" s="6">
        <f t="shared" ref="B63:K63" si="57">SUM(B29/24)</f>
        <v>307.54583333333329</v>
      </c>
      <c r="C63" s="6">
        <f t="shared" si="57"/>
        <v>287.65416666666664</v>
      </c>
      <c r="D63" s="6">
        <f t="shared" si="57"/>
        <v>319.04166666666669</v>
      </c>
      <c r="E63" s="6">
        <f t="shared" si="57"/>
        <v>245.41666666666666</v>
      </c>
      <c r="F63" s="6">
        <f t="shared" si="57"/>
        <v>284.68333333333334</v>
      </c>
      <c r="G63" s="6">
        <f t="shared" si="57"/>
        <v>337.64166666666665</v>
      </c>
      <c r="H63" s="6">
        <f t="shared" si="57"/>
        <v>282.22916666666669</v>
      </c>
      <c r="I63" s="6">
        <f t="shared" si="57"/>
        <v>261.04583333333329</v>
      </c>
      <c r="J63" s="6">
        <f t="shared" si="57"/>
        <v>288.94583333333333</v>
      </c>
      <c r="K63" s="6">
        <f t="shared" si="57"/>
        <v>300.18333333333334</v>
      </c>
      <c r="L63" s="6"/>
      <c r="M63" s="6"/>
      <c r="N63" s="6"/>
      <c r="O63" s="6"/>
      <c r="P63" s="6">
        <v>78.3</v>
      </c>
      <c r="Q63" s="6">
        <v>58</v>
      </c>
      <c r="R63" s="6">
        <v>68.8</v>
      </c>
      <c r="S63" s="6">
        <v>63.8</v>
      </c>
      <c r="T63" s="6">
        <v>71.400000000000006</v>
      </c>
      <c r="U63" s="6">
        <v>56.8</v>
      </c>
      <c r="V63" s="6">
        <v>54.4</v>
      </c>
      <c r="W63" s="6">
        <v>80.2</v>
      </c>
      <c r="X63" s="6">
        <v>55.2</v>
      </c>
      <c r="Y63" s="5">
        <v>68.7</v>
      </c>
      <c r="Z63" s="5">
        <v>62.6</v>
      </c>
      <c r="AA63" s="5">
        <v>58.4</v>
      </c>
      <c r="AB63" s="5">
        <v>53.5</v>
      </c>
      <c r="AC63" s="5">
        <v>59.5</v>
      </c>
      <c r="AD63" s="5">
        <v>72.2</v>
      </c>
      <c r="AE63" s="5">
        <v>72.2</v>
      </c>
      <c r="AF63" s="5">
        <v>52.6</v>
      </c>
      <c r="AG63" s="5"/>
      <c r="AH63" s="6"/>
      <c r="AI63" s="6">
        <f t="shared" si="53"/>
        <v>63.91764705882354</v>
      </c>
      <c r="AJ63" s="30">
        <f t="shared" si="54"/>
        <v>80.2</v>
      </c>
    </row>
    <row r="64" spans="1:36">
      <c r="A64" s="5" t="s">
        <v>10</v>
      </c>
      <c r="B64" s="6">
        <f t="shared" ref="B64:K64" si="58">SUM(B30/24)</f>
        <v>358.5</v>
      </c>
      <c r="C64" s="6">
        <f t="shared" si="58"/>
        <v>345.25</v>
      </c>
      <c r="D64" s="6">
        <f t="shared" si="58"/>
        <v>360</v>
      </c>
      <c r="E64" s="6">
        <f t="shared" si="58"/>
        <v>296.25</v>
      </c>
      <c r="F64" s="6">
        <f t="shared" si="58"/>
        <v>281.5</v>
      </c>
      <c r="G64" s="6">
        <f t="shared" si="58"/>
        <v>287.375</v>
      </c>
      <c r="H64" s="6">
        <f t="shared" si="58"/>
        <v>248.375</v>
      </c>
      <c r="I64" s="6">
        <f t="shared" si="58"/>
        <v>305.25</v>
      </c>
      <c r="J64" s="6">
        <f t="shared" si="58"/>
        <v>317.375</v>
      </c>
      <c r="K64" s="6">
        <f t="shared" si="58"/>
        <v>336.25</v>
      </c>
      <c r="L64" s="6"/>
      <c r="M64" s="6"/>
      <c r="N64" s="6"/>
      <c r="O64" s="6"/>
      <c r="P64" s="6">
        <v>71.099999999999994</v>
      </c>
      <c r="Q64" s="6">
        <v>70.599999999999994</v>
      </c>
      <c r="R64" s="6">
        <v>84.8</v>
      </c>
      <c r="S64" s="6">
        <v>85.3</v>
      </c>
      <c r="T64" s="6">
        <v>66.7</v>
      </c>
      <c r="U64" s="6">
        <v>62.2</v>
      </c>
      <c r="V64" s="6">
        <v>71.400000000000006</v>
      </c>
      <c r="W64" s="6">
        <v>58.6</v>
      </c>
      <c r="X64" s="6">
        <v>67.599999999999994</v>
      </c>
      <c r="Y64" s="5">
        <v>62.3</v>
      </c>
      <c r="Z64" s="5">
        <v>84.3</v>
      </c>
      <c r="AA64" s="5">
        <v>71.5</v>
      </c>
      <c r="AB64" s="5">
        <v>65.3</v>
      </c>
      <c r="AC64" s="5">
        <v>80.2</v>
      </c>
      <c r="AD64" s="5">
        <v>55.7</v>
      </c>
      <c r="AE64" s="5">
        <v>57.3</v>
      </c>
      <c r="AF64" s="5">
        <v>77.400000000000006</v>
      </c>
      <c r="AG64" s="5"/>
      <c r="AH64" s="6"/>
      <c r="AI64" s="6">
        <f t="shared" si="53"/>
        <v>70.135294117647049</v>
      </c>
      <c r="AJ64" s="30">
        <f t="shared" si="54"/>
        <v>85.3</v>
      </c>
    </row>
    <row r="65" spans="1:36">
      <c r="A65" s="5" t="s">
        <v>11</v>
      </c>
      <c r="B65" s="6">
        <f t="shared" ref="B65:K65" si="59">SUM(B31/24)</f>
        <v>322.78750000000002</v>
      </c>
      <c r="C65" s="6">
        <f t="shared" si="59"/>
        <v>388.66249999999997</v>
      </c>
      <c r="D65" s="6">
        <f t="shared" si="59"/>
        <v>515.375</v>
      </c>
      <c r="E65" s="6">
        <f t="shared" si="59"/>
        <v>315.16666666666669</v>
      </c>
      <c r="F65" s="6">
        <f t="shared" si="59"/>
        <v>373.16249999999997</v>
      </c>
      <c r="G65" s="6">
        <f t="shared" si="59"/>
        <v>349.78333333333336</v>
      </c>
      <c r="H65" s="6">
        <f t="shared" si="59"/>
        <v>357.40416666666664</v>
      </c>
      <c r="I65" s="6">
        <f t="shared" si="59"/>
        <v>434.12916666666666</v>
      </c>
      <c r="J65" s="6">
        <f t="shared" si="59"/>
        <v>314.90833333333336</v>
      </c>
      <c r="K65" s="6">
        <f t="shared" si="59"/>
        <v>274.35000000000002</v>
      </c>
      <c r="L65" s="6"/>
      <c r="M65" s="6"/>
      <c r="N65" s="6"/>
      <c r="O65" s="6"/>
      <c r="P65" s="6">
        <v>75.3</v>
      </c>
      <c r="Q65" s="6">
        <v>59</v>
      </c>
      <c r="R65" s="6">
        <v>74.5</v>
      </c>
      <c r="S65" s="6">
        <v>58.1</v>
      </c>
      <c r="T65" s="6">
        <v>92.8</v>
      </c>
      <c r="U65" s="6">
        <v>64.900000000000006</v>
      </c>
      <c r="V65" s="6">
        <v>82.2</v>
      </c>
      <c r="W65" s="6">
        <v>94.2</v>
      </c>
      <c r="X65" s="6">
        <v>70.3</v>
      </c>
      <c r="Y65" s="5">
        <v>62</v>
      </c>
      <c r="Z65" s="5">
        <v>59.7</v>
      </c>
      <c r="AA65" s="5">
        <v>56.2</v>
      </c>
      <c r="AB65" s="5">
        <v>80.3</v>
      </c>
      <c r="AC65" s="5">
        <v>86.7</v>
      </c>
      <c r="AD65" s="5">
        <v>73.5</v>
      </c>
      <c r="AE65" s="5">
        <v>73.900000000000006</v>
      </c>
      <c r="AF65" s="5">
        <v>58.3</v>
      </c>
      <c r="AG65" s="5"/>
      <c r="AH65" s="6"/>
      <c r="AI65" s="6">
        <f t="shared" si="53"/>
        <v>71.876470588235293</v>
      </c>
      <c r="AJ65" s="30">
        <f t="shared" si="54"/>
        <v>94.2</v>
      </c>
    </row>
    <row r="66" spans="1:36">
      <c r="A66" s="5" t="s">
        <v>12</v>
      </c>
      <c r="B66" s="6">
        <f t="shared" ref="B66:K66" si="60">SUM(B32/24)</f>
        <v>356.25</v>
      </c>
      <c r="C66" s="6">
        <f t="shared" si="60"/>
        <v>364.375</v>
      </c>
      <c r="D66" s="6">
        <f t="shared" si="60"/>
        <v>346.25</v>
      </c>
      <c r="E66" s="6">
        <f t="shared" si="60"/>
        <v>361.25</v>
      </c>
      <c r="F66" s="6">
        <f t="shared" si="60"/>
        <v>292.625</v>
      </c>
      <c r="G66" s="6">
        <f t="shared" si="60"/>
        <v>372.875</v>
      </c>
      <c r="H66" s="6">
        <f t="shared" si="60"/>
        <v>316.625</v>
      </c>
      <c r="I66" s="6">
        <f t="shared" si="60"/>
        <v>295</v>
      </c>
      <c r="J66" s="6">
        <f t="shared" si="60"/>
        <v>410.875</v>
      </c>
      <c r="K66" s="6">
        <f t="shared" si="60"/>
        <v>305.5</v>
      </c>
      <c r="L66" s="6"/>
      <c r="M66" s="6"/>
      <c r="N66" s="6"/>
      <c r="O66" s="6"/>
      <c r="P66" s="6">
        <v>78.099999999999994</v>
      </c>
      <c r="Q66" s="6">
        <v>63.7</v>
      </c>
      <c r="R66" s="6">
        <v>83.5</v>
      </c>
      <c r="S66" s="6">
        <v>72.8</v>
      </c>
      <c r="T66" s="6">
        <v>77.5</v>
      </c>
      <c r="U66" s="6">
        <v>65.400000000000006</v>
      </c>
      <c r="V66" s="6">
        <v>75.2</v>
      </c>
      <c r="W66" s="6">
        <v>62.4</v>
      </c>
      <c r="X66" s="6">
        <v>68.900000000000006</v>
      </c>
      <c r="Y66" s="5">
        <v>84.6</v>
      </c>
      <c r="Z66" s="5">
        <v>65.3</v>
      </c>
      <c r="AA66" s="5">
        <v>70.599999999999994</v>
      </c>
      <c r="AB66" s="5">
        <v>58.7</v>
      </c>
      <c r="AC66" s="5">
        <v>79.8</v>
      </c>
      <c r="AD66" s="5">
        <v>79.5</v>
      </c>
      <c r="AE66" s="5">
        <v>78.599999999999994</v>
      </c>
      <c r="AF66" s="5">
        <v>75.599999999999994</v>
      </c>
      <c r="AG66" s="5"/>
      <c r="AH66" s="6"/>
      <c r="AI66" s="6">
        <f t="shared" si="53"/>
        <v>72.952941176470574</v>
      </c>
      <c r="AJ66" s="30">
        <f t="shared" si="54"/>
        <v>84.6</v>
      </c>
    </row>
    <row r="67" spans="1:36">
      <c r="A67" s="5" t="s">
        <v>13</v>
      </c>
      <c r="B67" s="6">
        <f t="shared" ref="B67:K67" si="61">SUM(B33/24)</f>
        <v>414.36666666666673</v>
      </c>
      <c r="C67" s="6">
        <f t="shared" si="61"/>
        <v>382.33333333333331</v>
      </c>
      <c r="D67" s="6">
        <f t="shared" si="61"/>
        <v>342.29166666666669</v>
      </c>
      <c r="E67" s="6">
        <f t="shared" si="61"/>
        <v>383.625</v>
      </c>
      <c r="F67" s="6">
        <f t="shared" si="61"/>
        <v>387.37083333333334</v>
      </c>
      <c r="G67" s="6">
        <f t="shared" si="61"/>
        <v>323.95</v>
      </c>
      <c r="H67" s="6">
        <f t="shared" si="61"/>
        <v>284.68333333333334</v>
      </c>
      <c r="I67" s="6">
        <f t="shared" si="61"/>
        <v>310.12916666666666</v>
      </c>
      <c r="J67" s="6">
        <f t="shared" si="61"/>
        <v>353.27083333333331</v>
      </c>
      <c r="K67" s="6">
        <f t="shared" si="61"/>
        <v>363.08750000000003</v>
      </c>
      <c r="L67" s="6"/>
      <c r="M67" s="6"/>
      <c r="N67" s="6"/>
      <c r="O67" s="6"/>
      <c r="P67" s="6">
        <v>76.7</v>
      </c>
      <c r="Q67" s="6">
        <v>60.1</v>
      </c>
      <c r="R67" s="6">
        <v>99.5</v>
      </c>
      <c r="S67" s="6">
        <v>64</v>
      </c>
      <c r="T67" s="6">
        <v>81.599999999999994</v>
      </c>
      <c r="U67" s="6">
        <v>51.5</v>
      </c>
      <c r="V67" s="6">
        <v>57.6</v>
      </c>
      <c r="W67" s="6">
        <v>55.7</v>
      </c>
      <c r="X67" s="6">
        <v>59.5</v>
      </c>
      <c r="Y67" s="5">
        <v>77.900000000000006</v>
      </c>
      <c r="Z67" s="5">
        <v>70.5</v>
      </c>
      <c r="AA67" s="5">
        <v>46.1</v>
      </c>
      <c r="AB67" s="5">
        <v>73.900000000000006</v>
      </c>
      <c r="AC67" s="5">
        <v>54.5</v>
      </c>
      <c r="AD67" s="5">
        <v>56</v>
      </c>
      <c r="AE67" s="5">
        <v>75.7</v>
      </c>
      <c r="AF67" s="5">
        <v>60.5</v>
      </c>
      <c r="AG67" s="5"/>
      <c r="AI67" s="6">
        <f t="shared" si="53"/>
        <v>65.95882352941176</v>
      </c>
      <c r="AJ67" s="30">
        <f t="shared" si="54"/>
        <v>99.5</v>
      </c>
    </row>
    <row r="69" spans="1:36">
      <c r="A69" s="5" t="s">
        <v>65</v>
      </c>
      <c r="F69" s="5"/>
      <c r="AH69" s="5"/>
      <c r="AI69" s="5" t="s">
        <v>0</v>
      </c>
    </row>
    <row r="70" spans="1:36">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7"/>
      <c r="AI70" s="7" t="s">
        <v>1</v>
      </c>
    </row>
    <row r="71" spans="1:36">
      <c r="A71" s="5"/>
      <c r="B71" s="5">
        <v>86</v>
      </c>
      <c r="C71" s="5">
        <v>87</v>
      </c>
      <c r="D71" s="5">
        <v>88</v>
      </c>
      <c r="E71" s="5">
        <v>89</v>
      </c>
      <c r="F71" s="5">
        <v>90</v>
      </c>
      <c r="G71" s="5">
        <v>91</v>
      </c>
      <c r="H71" s="5">
        <v>92</v>
      </c>
      <c r="I71" s="5">
        <v>93</v>
      </c>
      <c r="J71" s="5">
        <v>94</v>
      </c>
      <c r="K71" s="5">
        <v>95</v>
      </c>
      <c r="L71" s="5">
        <v>96</v>
      </c>
      <c r="M71" s="5">
        <v>97</v>
      </c>
      <c r="N71" s="5">
        <v>98</v>
      </c>
      <c r="O71" s="5">
        <v>99</v>
      </c>
      <c r="P71" s="5">
        <v>2000</v>
      </c>
      <c r="Q71" s="5">
        <v>2001</v>
      </c>
      <c r="R71" s="5">
        <v>2002</v>
      </c>
      <c r="S71" s="5">
        <v>2003</v>
      </c>
      <c r="T71" s="5">
        <v>2004</v>
      </c>
      <c r="U71" s="5">
        <v>2005</v>
      </c>
      <c r="V71" s="5">
        <v>2006</v>
      </c>
      <c r="W71" s="5">
        <v>2007</v>
      </c>
      <c r="X71" s="5">
        <v>2008</v>
      </c>
      <c r="Y71" s="5">
        <v>2009</v>
      </c>
      <c r="Z71" s="5">
        <v>2010</v>
      </c>
      <c r="AA71" s="5">
        <v>2011</v>
      </c>
      <c r="AB71" s="5">
        <v>2012</v>
      </c>
      <c r="AC71" s="5">
        <v>2013</v>
      </c>
      <c r="AD71" s="5">
        <v>2014</v>
      </c>
      <c r="AE71" s="5">
        <v>2015</v>
      </c>
      <c r="AF71" s="5">
        <v>2016</v>
      </c>
      <c r="AG71" s="5">
        <v>2017</v>
      </c>
      <c r="AH71" s="7"/>
      <c r="AI71" s="18" t="s">
        <v>197</v>
      </c>
    </row>
    <row r="72" spans="1:36">
      <c r="A72" s="5" t="s">
        <v>2</v>
      </c>
      <c r="B72" s="6">
        <f t="shared" ref="B72:K72" si="62">SUM(B38/24)</f>
        <v>3.5833333333333335</v>
      </c>
      <c r="C72" s="6">
        <f t="shared" si="62"/>
        <v>3.625</v>
      </c>
      <c r="D72" s="6">
        <f t="shared" si="62"/>
        <v>3.6666666666666665</v>
      </c>
      <c r="E72" s="6">
        <f t="shared" si="62"/>
        <v>3.7083333333333335</v>
      </c>
      <c r="F72" s="6">
        <f t="shared" si="62"/>
        <v>3.75</v>
      </c>
      <c r="G72" s="6">
        <f t="shared" si="62"/>
        <v>3.7916666666666665</v>
      </c>
      <c r="H72" s="6">
        <f t="shared" si="62"/>
        <v>3.8333333333333335</v>
      </c>
      <c r="I72" s="6">
        <f t="shared" si="62"/>
        <v>3.875</v>
      </c>
      <c r="J72" s="6">
        <f t="shared" si="62"/>
        <v>3.9166666666666665</v>
      </c>
      <c r="K72" s="6">
        <f t="shared" si="62"/>
        <v>3.9583333333333335</v>
      </c>
      <c r="L72" s="6"/>
      <c r="M72" s="6"/>
      <c r="N72" s="6"/>
      <c r="O72" s="6"/>
      <c r="P72" s="6"/>
      <c r="Q72" s="6">
        <v>46.8</v>
      </c>
      <c r="R72" s="6">
        <v>38.700000000000003</v>
      </c>
      <c r="S72" s="6">
        <v>54.8</v>
      </c>
      <c r="T72" s="6">
        <v>40.9</v>
      </c>
      <c r="U72" s="6">
        <v>38.799999999999997</v>
      </c>
      <c r="V72" s="6">
        <v>43.6</v>
      </c>
      <c r="W72" s="6">
        <v>38.9</v>
      </c>
      <c r="X72" s="6">
        <v>39.700000000000003</v>
      </c>
      <c r="Y72" s="6">
        <v>39.299999999999997</v>
      </c>
      <c r="Z72" s="6">
        <v>41.4</v>
      </c>
      <c r="AA72" s="6">
        <v>42.6</v>
      </c>
      <c r="AB72" s="6">
        <v>41.4</v>
      </c>
      <c r="AC72" s="6">
        <v>42.7</v>
      </c>
      <c r="AD72" s="6">
        <v>41.8</v>
      </c>
      <c r="AE72" s="6">
        <v>35.6</v>
      </c>
      <c r="AF72" s="6">
        <v>38.299999999999997</v>
      </c>
      <c r="AG72" s="6">
        <v>50.8</v>
      </c>
      <c r="AI72" s="6">
        <f>AVERAGE(L72:AF72)</f>
        <v>41.581249999999997</v>
      </c>
    </row>
    <row r="73" spans="1:36">
      <c r="A73" s="5" t="s">
        <v>3</v>
      </c>
      <c r="B73" s="6">
        <f t="shared" ref="B73:K73" si="63">SUM(B39/24)</f>
        <v>0.46423611111111107</v>
      </c>
      <c r="C73" s="6">
        <f t="shared" si="63"/>
        <v>0.54513888888888895</v>
      </c>
      <c r="D73" s="6">
        <f t="shared" si="63"/>
        <v>0.50173611111111105</v>
      </c>
      <c r="E73" s="6">
        <f t="shared" si="63"/>
        <v>0.4375</v>
      </c>
      <c r="F73" s="6">
        <f t="shared" si="63"/>
        <v>0.44791666666666669</v>
      </c>
      <c r="G73" s="6">
        <f t="shared" si="63"/>
        <v>0.43003472222222222</v>
      </c>
      <c r="H73" s="6">
        <f t="shared" si="63"/>
        <v>0.41093749999999996</v>
      </c>
      <c r="I73" s="6">
        <f t="shared" si="63"/>
        <v>0.45347222222222222</v>
      </c>
      <c r="J73" s="6">
        <f t="shared" si="63"/>
        <v>0.4982638888888889</v>
      </c>
      <c r="K73" s="6">
        <f t="shared" si="63"/>
        <v>0.4465277777777778</v>
      </c>
      <c r="L73" s="6"/>
      <c r="M73" s="6"/>
      <c r="N73" s="6"/>
      <c r="O73" s="6"/>
      <c r="P73" s="6"/>
      <c r="Q73" s="6">
        <v>40</v>
      </c>
      <c r="R73" s="6">
        <v>40.799999999999997</v>
      </c>
      <c r="S73" s="6">
        <v>58.2</v>
      </c>
      <c r="T73" s="6">
        <v>44.9</v>
      </c>
      <c r="U73" s="6">
        <v>39.799999999999997</v>
      </c>
      <c r="V73" s="6">
        <v>38</v>
      </c>
      <c r="W73" s="6">
        <v>33.299999999999997</v>
      </c>
      <c r="X73" s="6">
        <v>35.200000000000003</v>
      </c>
      <c r="Y73" s="6">
        <v>36.4</v>
      </c>
      <c r="Z73" s="6">
        <v>34.5</v>
      </c>
      <c r="AA73" s="6">
        <v>36.5</v>
      </c>
      <c r="AB73" s="6">
        <v>34.1</v>
      </c>
      <c r="AC73" s="6">
        <v>31.3</v>
      </c>
      <c r="AD73" s="6">
        <v>39.1</v>
      </c>
      <c r="AE73" s="6">
        <v>37.700000000000003</v>
      </c>
      <c r="AF73" s="6">
        <v>35.700000000000003</v>
      </c>
      <c r="AG73" s="6">
        <v>38.299999999999997</v>
      </c>
      <c r="AI73" s="6">
        <f>AVERAGE(L73:AF73)</f>
        <v>38.468750000000007</v>
      </c>
    </row>
    <row r="74" spans="1:36">
      <c r="A74" s="5" t="s">
        <v>4</v>
      </c>
      <c r="B74" s="6">
        <f t="shared" ref="B74:K74" si="64">SUM(B40/24)</f>
        <v>0.43541666666666673</v>
      </c>
      <c r="C74" s="6">
        <f t="shared" si="64"/>
        <v>0.53645833333333337</v>
      </c>
      <c r="D74" s="6">
        <f t="shared" si="64"/>
        <v>0.484375</v>
      </c>
      <c r="E74" s="6">
        <f t="shared" si="64"/>
        <v>0.359375</v>
      </c>
      <c r="F74" s="6">
        <f t="shared" si="64"/>
        <v>0.36944444444444446</v>
      </c>
      <c r="G74" s="6">
        <f t="shared" si="64"/>
        <v>0.3678819444444445</v>
      </c>
      <c r="H74" s="6">
        <f t="shared" si="64"/>
        <v>0.39270833333333327</v>
      </c>
      <c r="I74" s="6">
        <f t="shared" si="64"/>
        <v>0.37517361111111108</v>
      </c>
      <c r="J74" s="6">
        <f t="shared" si="64"/>
        <v>0.3664930555555555</v>
      </c>
      <c r="K74" s="6">
        <f t="shared" si="64"/>
        <v>0.34375</v>
      </c>
      <c r="L74" s="6"/>
      <c r="M74" s="6"/>
      <c r="N74" s="6"/>
      <c r="O74" s="6"/>
      <c r="P74" s="6"/>
      <c r="Q74" s="6">
        <v>42.5</v>
      </c>
      <c r="R74" s="6">
        <v>43.6</v>
      </c>
      <c r="S74" s="6">
        <v>48.2</v>
      </c>
      <c r="T74" s="6">
        <v>40</v>
      </c>
      <c r="U74" s="6">
        <v>37.1</v>
      </c>
      <c r="V74" s="6">
        <v>39.799999999999997</v>
      </c>
      <c r="W74" s="6">
        <v>41.4</v>
      </c>
      <c r="X74" s="6">
        <v>34.1</v>
      </c>
      <c r="Y74" s="6">
        <v>35.1</v>
      </c>
      <c r="Z74" s="6">
        <v>42.9</v>
      </c>
      <c r="AA74" s="6">
        <v>34.799999999999997</v>
      </c>
      <c r="AB74" s="6">
        <v>37.6</v>
      </c>
      <c r="AC74" s="6">
        <v>33.4</v>
      </c>
      <c r="AD74" s="6">
        <v>33.799999999999997</v>
      </c>
      <c r="AE74" s="6">
        <v>33.9</v>
      </c>
      <c r="AF74" s="6">
        <v>34.5</v>
      </c>
      <c r="AG74" s="6">
        <v>30.1</v>
      </c>
      <c r="AH74" s="6"/>
      <c r="AI74" s="6">
        <f>AVERAGE(L74:AF74)</f>
        <v>38.293749999999996</v>
      </c>
    </row>
    <row r="75" spans="1:36">
      <c r="A75" s="5" t="s">
        <v>5</v>
      </c>
      <c r="B75" s="6">
        <f t="shared" ref="B75:K75" si="65">SUM(B41/24)</f>
        <v>0.39288194444444446</v>
      </c>
      <c r="C75" s="6">
        <f t="shared" si="65"/>
        <v>0.43402777777777773</v>
      </c>
      <c r="D75" s="6">
        <f t="shared" si="65"/>
        <v>0.44444444444444442</v>
      </c>
      <c r="E75" s="6">
        <f t="shared" si="65"/>
        <v>0.3732638888888889</v>
      </c>
      <c r="F75" s="6">
        <f t="shared" si="65"/>
        <v>0.3454861111111111</v>
      </c>
      <c r="G75" s="6">
        <f t="shared" si="65"/>
        <v>0.34756944444444443</v>
      </c>
      <c r="H75" s="6">
        <f t="shared" si="65"/>
        <v>0.40277777777777773</v>
      </c>
      <c r="I75" s="6">
        <f t="shared" si="65"/>
        <v>0.29878472222222224</v>
      </c>
      <c r="J75" s="6">
        <f t="shared" si="65"/>
        <v>0.31475694444444446</v>
      </c>
      <c r="K75" s="6">
        <f t="shared" si="65"/>
        <v>0.41006944444444443</v>
      </c>
      <c r="L75" s="6"/>
      <c r="M75" s="6"/>
      <c r="N75" s="6"/>
      <c r="O75" s="6"/>
      <c r="P75" s="6"/>
      <c r="Q75" s="6">
        <v>39.1</v>
      </c>
      <c r="R75" s="6">
        <v>31.6</v>
      </c>
      <c r="S75" s="6">
        <v>31.5</v>
      </c>
      <c r="T75" s="6">
        <v>33.4</v>
      </c>
      <c r="U75" s="6">
        <v>33</v>
      </c>
      <c r="V75" s="6">
        <v>35.5</v>
      </c>
      <c r="W75" s="6">
        <v>29.7</v>
      </c>
      <c r="X75" s="6">
        <v>32.1</v>
      </c>
      <c r="Y75" s="6">
        <v>35.1</v>
      </c>
      <c r="Z75" s="6">
        <v>37.6</v>
      </c>
      <c r="AA75" s="6">
        <v>31.8</v>
      </c>
      <c r="AB75" s="6">
        <v>33.799999999999997</v>
      </c>
      <c r="AC75" s="6">
        <v>31.4</v>
      </c>
      <c r="AD75" s="6">
        <v>29.6</v>
      </c>
      <c r="AE75" s="6">
        <v>34.5</v>
      </c>
      <c r="AF75" s="6">
        <v>31.1</v>
      </c>
      <c r="AG75" s="6">
        <v>30.3</v>
      </c>
      <c r="AH75" s="6"/>
      <c r="AI75" s="6">
        <f>AVERAGE(L75:AF75)</f>
        <v>33.175000000000004</v>
      </c>
    </row>
    <row r="76" spans="1:36">
      <c r="A76" s="5" t="s">
        <v>6</v>
      </c>
      <c r="B76" s="6">
        <f t="shared" ref="B76:K76" si="66">SUM(B42/24)</f>
        <v>0.4123263888888889</v>
      </c>
      <c r="C76" s="6">
        <f t="shared" si="66"/>
        <v>0.44149305555555557</v>
      </c>
      <c r="D76" s="6">
        <f t="shared" si="66"/>
        <v>0.37135416666666665</v>
      </c>
      <c r="E76" s="6">
        <f t="shared" si="66"/>
        <v>0.33506944444444442</v>
      </c>
      <c r="F76" s="6">
        <f t="shared" si="66"/>
        <v>0.3420138888888889</v>
      </c>
      <c r="G76" s="6">
        <f t="shared" si="66"/>
        <v>0.3991319444444445</v>
      </c>
      <c r="H76" s="6">
        <f t="shared" si="66"/>
        <v>0.33732638888888888</v>
      </c>
      <c r="I76" s="6">
        <f t="shared" si="66"/>
        <v>0.28784722222222225</v>
      </c>
      <c r="J76" s="6">
        <f t="shared" si="66"/>
        <v>0.38038194444444445</v>
      </c>
      <c r="K76" s="6">
        <f t="shared" si="66"/>
        <v>0.29843750000000002</v>
      </c>
      <c r="L76" s="6"/>
      <c r="M76" s="6"/>
      <c r="N76" s="6"/>
      <c r="O76" s="6"/>
      <c r="P76" s="6"/>
      <c r="Q76" s="6">
        <v>37</v>
      </c>
      <c r="R76" s="6">
        <v>37.200000000000003</v>
      </c>
      <c r="S76" s="6">
        <v>34.299999999999997</v>
      </c>
      <c r="T76" s="6">
        <v>35.200000000000003</v>
      </c>
      <c r="U76" s="6">
        <v>32.1</v>
      </c>
      <c r="V76" s="6">
        <v>24.4</v>
      </c>
      <c r="W76" s="6">
        <v>37.5</v>
      </c>
      <c r="X76" s="6">
        <v>24.7</v>
      </c>
      <c r="Y76" s="6">
        <v>34.1</v>
      </c>
      <c r="Z76" s="6">
        <v>27.2</v>
      </c>
      <c r="AA76" s="6">
        <v>32</v>
      </c>
      <c r="AB76" s="6">
        <v>27.1</v>
      </c>
      <c r="AC76" s="6">
        <v>27.1</v>
      </c>
      <c r="AD76" s="6">
        <v>34.799999999999997</v>
      </c>
      <c r="AE76" s="6">
        <v>38.9</v>
      </c>
      <c r="AF76" s="6">
        <v>38.9</v>
      </c>
      <c r="AG76" s="6"/>
      <c r="AH76" s="6"/>
      <c r="AI76" s="6">
        <f t="shared" ref="AI75:AI83" si="67">AVERAGE(L76:AF76)</f>
        <v>32.65625</v>
      </c>
    </row>
    <row r="77" spans="1:36">
      <c r="A77" s="5" t="s">
        <v>7</v>
      </c>
      <c r="B77" s="6">
        <f t="shared" ref="B77:K77" si="68">SUM(B43/24)</f>
        <v>0.39027777777777778</v>
      </c>
      <c r="C77" s="6">
        <f t="shared" si="68"/>
        <v>0.37847222222222227</v>
      </c>
      <c r="D77" s="6">
        <f t="shared" si="68"/>
        <v>0.42534722222222227</v>
      </c>
      <c r="E77" s="6">
        <f t="shared" si="68"/>
        <v>0.265625</v>
      </c>
      <c r="F77" s="6">
        <f t="shared" si="68"/>
        <v>0.43281250000000004</v>
      </c>
      <c r="G77" s="6">
        <f t="shared" si="68"/>
        <v>0.328125</v>
      </c>
      <c r="H77" s="6">
        <f t="shared" si="68"/>
        <v>0.34097222222222223</v>
      </c>
      <c r="I77" s="6">
        <f t="shared" si="68"/>
        <v>0.33680555555555558</v>
      </c>
      <c r="J77" s="6">
        <f t="shared" si="68"/>
        <v>0.40729166666666666</v>
      </c>
      <c r="K77" s="6">
        <f t="shared" si="68"/>
        <v>0.38611111111111113</v>
      </c>
      <c r="L77" s="6"/>
      <c r="M77" s="6"/>
      <c r="N77" s="6"/>
      <c r="O77" s="6"/>
      <c r="P77" s="6"/>
      <c r="Q77" s="6">
        <v>33.1</v>
      </c>
      <c r="R77" s="6">
        <v>39.9</v>
      </c>
      <c r="S77" s="6">
        <v>39.700000000000003</v>
      </c>
      <c r="T77" s="6">
        <v>37.1</v>
      </c>
      <c r="U77" s="6">
        <v>29.9</v>
      </c>
      <c r="V77" s="6">
        <v>31.1</v>
      </c>
      <c r="W77" s="6">
        <v>34.799999999999997</v>
      </c>
      <c r="X77" s="6">
        <v>34.5</v>
      </c>
      <c r="Y77" s="6">
        <v>26.2</v>
      </c>
      <c r="Z77" s="6">
        <v>32</v>
      </c>
      <c r="AA77" s="6">
        <v>25.5</v>
      </c>
      <c r="AB77" s="6">
        <v>35.4</v>
      </c>
      <c r="AC77" s="6">
        <v>24.6</v>
      </c>
      <c r="AD77" s="6">
        <v>32.9</v>
      </c>
      <c r="AE77" s="6">
        <v>38.9</v>
      </c>
      <c r="AF77" s="6">
        <v>31.1</v>
      </c>
      <c r="AG77" s="6"/>
      <c r="AH77" s="6"/>
      <c r="AI77" s="6">
        <f t="shared" si="67"/>
        <v>32.918749999999996</v>
      </c>
    </row>
    <row r="78" spans="1:36">
      <c r="A78" s="5" t="s">
        <v>8</v>
      </c>
      <c r="B78" s="6">
        <f t="shared" ref="B78:K78" si="69">SUM(B44/24)</f>
        <v>0.3684027777777778</v>
      </c>
      <c r="C78" s="6">
        <f t="shared" si="69"/>
        <v>0.38194444444444442</v>
      </c>
      <c r="D78" s="6">
        <f t="shared" si="69"/>
        <v>0.40625</v>
      </c>
      <c r="E78" s="6">
        <f t="shared" si="69"/>
        <v>0.33680555555555558</v>
      </c>
      <c r="F78" s="6">
        <f t="shared" si="69"/>
        <v>0.30381944444444448</v>
      </c>
      <c r="G78" s="6">
        <f t="shared" si="69"/>
        <v>0.3376736111111111</v>
      </c>
      <c r="H78" s="6">
        <f t="shared" si="69"/>
        <v>0.38246527777777778</v>
      </c>
      <c r="I78" s="6">
        <f t="shared" si="69"/>
        <v>0.43385416666666665</v>
      </c>
      <c r="J78" s="6">
        <f t="shared" si="69"/>
        <v>0.34722222222222227</v>
      </c>
      <c r="K78" s="6">
        <f t="shared" si="69"/>
        <v>0.31319444444444444</v>
      </c>
      <c r="L78" s="6"/>
      <c r="M78" s="6"/>
      <c r="N78" s="6"/>
      <c r="O78" s="6"/>
      <c r="P78" s="6">
        <v>33.799999999999997</v>
      </c>
      <c r="Q78" s="6">
        <v>27</v>
      </c>
      <c r="R78" s="6">
        <v>32.9</v>
      </c>
      <c r="S78" s="6">
        <v>31.4</v>
      </c>
      <c r="T78" s="6">
        <v>29.2</v>
      </c>
      <c r="U78" s="6">
        <v>34.299999999999997</v>
      </c>
      <c r="V78" s="6">
        <v>37.5</v>
      </c>
      <c r="W78" s="6">
        <v>30.8</v>
      </c>
      <c r="X78" s="6">
        <v>32.5</v>
      </c>
      <c r="Y78" s="6">
        <v>33</v>
      </c>
      <c r="Z78" s="6">
        <v>28.7</v>
      </c>
      <c r="AA78" s="6">
        <v>36.799999999999997</v>
      </c>
      <c r="AB78" s="6">
        <v>29.2</v>
      </c>
      <c r="AC78" s="6">
        <v>34.200000000000003</v>
      </c>
      <c r="AD78" s="6">
        <v>30.5</v>
      </c>
      <c r="AE78" s="6">
        <v>30.8</v>
      </c>
      <c r="AF78" s="6">
        <v>44.3</v>
      </c>
      <c r="AG78" s="6"/>
      <c r="AH78" s="6"/>
      <c r="AI78" s="6">
        <f t="shared" si="67"/>
        <v>32.758823529411757</v>
      </c>
    </row>
    <row r="79" spans="1:36">
      <c r="A79" s="5" t="s">
        <v>9</v>
      </c>
      <c r="B79" s="6">
        <f t="shared" ref="B79:K79" si="70">SUM(B45/24)</f>
        <v>0.43107638888888888</v>
      </c>
      <c r="C79" s="6">
        <f t="shared" si="70"/>
        <v>0.40277777777777773</v>
      </c>
      <c r="D79" s="6">
        <f t="shared" si="70"/>
        <v>0.484375</v>
      </c>
      <c r="E79" s="6">
        <f t="shared" si="70"/>
        <v>0.34027777777777773</v>
      </c>
      <c r="F79" s="6">
        <f t="shared" si="70"/>
        <v>0.35468750000000004</v>
      </c>
      <c r="G79" s="6">
        <f t="shared" si="70"/>
        <v>0.36406249999999996</v>
      </c>
      <c r="H79" s="6">
        <f t="shared" si="70"/>
        <v>0.4387152777777778</v>
      </c>
      <c r="I79" s="6">
        <f t="shared" si="70"/>
        <v>0.33333333333333331</v>
      </c>
      <c r="J79" s="6">
        <f t="shared" si="70"/>
        <v>0.38784722222222223</v>
      </c>
      <c r="K79" s="6">
        <f t="shared" si="70"/>
        <v>0.41024305555555557</v>
      </c>
      <c r="L79" s="6"/>
      <c r="M79" s="6"/>
      <c r="N79" s="6"/>
      <c r="O79" s="6"/>
      <c r="P79" s="6">
        <v>33.9</v>
      </c>
      <c r="Q79" s="6">
        <v>35.299999999999997</v>
      </c>
      <c r="R79" s="6">
        <v>38.4</v>
      </c>
      <c r="S79" s="6">
        <v>33.799999999999997</v>
      </c>
      <c r="T79" s="6">
        <v>36.6</v>
      </c>
      <c r="U79" s="6">
        <v>32.799999999999997</v>
      </c>
      <c r="V79" s="6">
        <v>31.3</v>
      </c>
      <c r="W79" s="6">
        <v>34.1</v>
      </c>
      <c r="X79" s="6">
        <v>32</v>
      </c>
      <c r="Y79" s="6">
        <v>36.9</v>
      </c>
      <c r="Z79" s="6">
        <v>31</v>
      </c>
      <c r="AA79" s="6">
        <v>33.6</v>
      </c>
      <c r="AB79" s="6">
        <v>26</v>
      </c>
      <c r="AC79" s="6">
        <v>33.9</v>
      </c>
      <c r="AD79" s="6">
        <v>34.4</v>
      </c>
      <c r="AE79" s="6">
        <v>34.9</v>
      </c>
      <c r="AF79" s="6">
        <v>29.9</v>
      </c>
      <c r="AG79" s="6"/>
      <c r="AH79" s="6"/>
      <c r="AI79" s="6">
        <f t="shared" si="67"/>
        <v>33.45882352941176</v>
      </c>
    </row>
    <row r="80" spans="1:36">
      <c r="A80" s="5" t="s">
        <v>10</v>
      </c>
      <c r="B80" s="6">
        <f t="shared" ref="B80:K80" si="71">SUM(B46/24)</f>
        <v>0.4133680555555555</v>
      </c>
      <c r="C80" s="6">
        <f t="shared" si="71"/>
        <v>0.38663194444444443</v>
      </c>
      <c r="D80" s="6">
        <f t="shared" si="71"/>
        <v>0.42881944444444442</v>
      </c>
      <c r="E80" s="6">
        <f t="shared" si="71"/>
        <v>0.3298611111111111</v>
      </c>
      <c r="F80" s="6">
        <f t="shared" si="71"/>
        <v>0.38263888888888892</v>
      </c>
      <c r="G80" s="6">
        <f t="shared" si="71"/>
        <v>0.45381944444444439</v>
      </c>
      <c r="H80" s="6">
        <f t="shared" si="71"/>
        <v>0.37934027777777773</v>
      </c>
      <c r="I80" s="6">
        <f t="shared" si="71"/>
        <v>0.3508680555555555</v>
      </c>
      <c r="J80" s="6">
        <f t="shared" si="71"/>
        <v>0.38836805555555554</v>
      </c>
      <c r="K80" s="6">
        <f t="shared" si="71"/>
        <v>0.40347222222222223</v>
      </c>
      <c r="L80" s="6"/>
      <c r="M80" s="6"/>
      <c r="N80" s="6"/>
      <c r="O80" s="6"/>
      <c r="P80" s="6">
        <v>43.7</v>
      </c>
      <c r="Q80" s="6">
        <v>37</v>
      </c>
      <c r="R80" s="6">
        <v>52.8</v>
      </c>
      <c r="S80" s="6">
        <v>46.9</v>
      </c>
      <c r="T80" s="6">
        <v>43</v>
      </c>
      <c r="U80" s="6">
        <v>36.700000000000003</v>
      </c>
      <c r="V80" s="6">
        <v>42.9</v>
      </c>
      <c r="W80" s="6">
        <v>38.1</v>
      </c>
      <c r="X80" s="6">
        <v>34.700000000000003</v>
      </c>
      <c r="Y80" s="6">
        <v>38</v>
      </c>
      <c r="Z80" s="6">
        <v>49.3</v>
      </c>
      <c r="AA80" s="6">
        <v>37.299999999999997</v>
      </c>
      <c r="AB80" s="6">
        <v>40.1</v>
      </c>
      <c r="AC80" s="6">
        <v>44.7</v>
      </c>
      <c r="AD80" s="6">
        <v>36.1</v>
      </c>
      <c r="AE80" s="6">
        <v>38.4</v>
      </c>
      <c r="AF80" s="6">
        <v>37.200000000000003</v>
      </c>
      <c r="AG80" s="6"/>
      <c r="AH80" s="6"/>
      <c r="AI80" s="6">
        <f t="shared" si="67"/>
        <v>40.994117647058829</v>
      </c>
    </row>
    <row r="81" spans="1:35">
      <c r="A81" s="5" t="s">
        <v>11</v>
      </c>
      <c r="B81" s="6">
        <f t="shared" ref="B81:K81" si="72">SUM(B47/24)</f>
        <v>0.49791666666666673</v>
      </c>
      <c r="C81" s="6">
        <f t="shared" si="72"/>
        <v>0.47951388888888885</v>
      </c>
      <c r="D81" s="6">
        <f t="shared" si="72"/>
        <v>0.5</v>
      </c>
      <c r="E81" s="6">
        <f t="shared" si="72"/>
        <v>0.41145833333333331</v>
      </c>
      <c r="F81" s="6">
        <f t="shared" si="72"/>
        <v>0.39097222222222222</v>
      </c>
      <c r="G81" s="6">
        <f t="shared" si="72"/>
        <v>0.3991319444444445</v>
      </c>
      <c r="H81" s="6">
        <f t="shared" si="72"/>
        <v>0.3449652777777778</v>
      </c>
      <c r="I81" s="6">
        <f t="shared" si="72"/>
        <v>0.42395833333333327</v>
      </c>
      <c r="J81" s="6">
        <f t="shared" si="72"/>
        <v>0.44079861111111113</v>
      </c>
      <c r="K81" s="6">
        <f t="shared" si="72"/>
        <v>0.4670138888888889</v>
      </c>
      <c r="L81" s="6"/>
      <c r="M81" s="6"/>
      <c r="N81" s="6"/>
      <c r="O81" s="6"/>
      <c r="P81" s="6">
        <v>50</v>
      </c>
      <c r="Q81" s="6">
        <v>39.700000000000003</v>
      </c>
      <c r="R81" s="6">
        <v>50.1</v>
      </c>
      <c r="S81" s="6">
        <v>39.4</v>
      </c>
      <c r="T81" s="6">
        <v>42</v>
      </c>
      <c r="U81" s="6">
        <v>38.9</v>
      </c>
      <c r="V81" s="6">
        <v>47.5</v>
      </c>
      <c r="W81" s="6">
        <v>53.3</v>
      </c>
      <c r="X81" s="6">
        <v>41.4</v>
      </c>
      <c r="Y81" s="6">
        <v>38.799999999999997</v>
      </c>
      <c r="Z81" s="6">
        <v>41.6</v>
      </c>
      <c r="AA81" s="6">
        <v>33.4</v>
      </c>
      <c r="AB81" s="6">
        <v>47.2</v>
      </c>
      <c r="AC81" s="6">
        <v>45.9</v>
      </c>
      <c r="AD81" s="6">
        <v>45</v>
      </c>
      <c r="AE81" s="6">
        <v>44.8</v>
      </c>
      <c r="AF81" s="6">
        <v>39.9</v>
      </c>
      <c r="AG81" s="6"/>
      <c r="AH81" s="6"/>
      <c r="AI81" s="6">
        <f t="shared" si="67"/>
        <v>43.464705882352938</v>
      </c>
    </row>
    <row r="82" spans="1:35">
      <c r="A82" s="5" t="s">
        <v>12</v>
      </c>
      <c r="B82" s="6">
        <f t="shared" ref="B82:K82" si="73">SUM(B48/24)</f>
        <v>0.43385416666666665</v>
      </c>
      <c r="C82" s="6">
        <f t="shared" si="73"/>
        <v>0.52239583333333328</v>
      </c>
      <c r="D82" s="6">
        <f t="shared" si="73"/>
        <v>0.69270833333333337</v>
      </c>
      <c r="E82" s="6">
        <f t="shared" si="73"/>
        <v>0.4236111111111111</v>
      </c>
      <c r="F82" s="6">
        <f t="shared" si="73"/>
        <v>0.50156250000000002</v>
      </c>
      <c r="G82" s="6">
        <f t="shared" si="73"/>
        <v>0.47013888888888888</v>
      </c>
      <c r="H82" s="6">
        <f t="shared" si="73"/>
        <v>0.48038194444444443</v>
      </c>
      <c r="I82" s="6">
        <f t="shared" si="73"/>
        <v>0.58350694444444451</v>
      </c>
      <c r="J82" s="6">
        <f t="shared" si="73"/>
        <v>0.42326388888888888</v>
      </c>
      <c r="K82" s="6">
        <f t="shared" si="73"/>
        <v>0.36874999999999997</v>
      </c>
      <c r="L82" s="6"/>
      <c r="M82" s="6"/>
      <c r="N82" s="6"/>
      <c r="O82" s="6"/>
      <c r="P82" s="6">
        <v>47</v>
      </c>
      <c r="Q82" s="6">
        <v>39.6</v>
      </c>
      <c r="R82" s="6">
        <v>54.6</v>
      </c>
      <c r="S82" s="6">
        <v>45.4</v>
      </c>
      <c r="T82" s="6">
        <v>44</v>
      </c>
      <c r="U82" s="6">
        <v>43.3</v>
      </c>
      <c r="V82" s="6">
        <v>47.1</v>
      </c>
      <c r="W82" s="6">
        <v>40.700000000000003</v>
      </c>
      <c r="X82" s="6">
        <v>44.7</v>
      </c>
      <c r="Y82" s="6">
        <v>44.7</v>
      </c>
      <c r="Z82" s="6">
        <v>36.700000000000003</v>
      </c>
      <c r="AA82" s="6">
        <v>44.2</v>
      </c>
      <c r="AB82" s="6">
        <v>38.299999999999997</v>
      </c>
      <c r="AC82" s="6">
        <v>37.700000000000003</v>
      </c>
      <c r="AD82" s="6">
        <v>51.3</v>
      </c>
      <c r="AE82" s="6">
        <v>47.6</v>
      </c>
      <c r="AF82" s="6">
        <v>41.8</v>
      </c>
      <c r="AG82" s="6"/>
      <c r="AH82" s="6"/>
      <c r="AI82" s="6">
        <f t="shared" si="67"/>
        <v>44.041176470588233</v>
      </c>
    </row>
    <row r="83" spans="1:35">
      <c r="A83" s="5" t="s">
        <v>13</v>
      </c>
      <c r="B83" s="6">
        <f t="shared" ref="B83:K83" si="74">SUM(B49/24)</f>
        <v>0.49479166666666669</v>
      </c>
      <c r="C83" s="6">
        <f t="shared" si="74"/>
        <v>0.50607638888888895</v>
      </c>
      <c r="D83" s="6">
        <f t="shared" si="74"/>
        <v>0.48090277777777773</v>
      </c>
      <c r="E83" s="6">
        <f t="shared" si="74"/>
        <v>0.50173611111111105</v>
      </c>
      <c r="F83" s="6">
        <f t="shared" si="74"/>
        <v>0.40642361111111108</v>
      </c>
      <c r="G83" s="6">
        <f t="shared" si="74"/>
        <v>0.51788194444444446</v>
      </c>
      <c r="H83" s="6">
        <f t="shared" si="74"/>
        <v>0.43975694444444446</v>
      </c>
      <c r="I83" s="6">
        <f t="shared" si="74"/>
        <v>0.40972222222222227</v>
      </c>
      <c r="J83" s="6">
        <f t="shared" si="74"/>
        <v>0.57065972222222217</v>
      </c>
      <c r="K83" s="6">
        <f t="shared" si="74"/>
        <v>0.42430555555555555</v>
      </c>
      <c r="L83" s="6"/>
      <c r="M83" s="6"/>
      <c r="N83" s="6"/>
      <c r="O83" s="6"/>
      <c r="P83" s="6">
        <v>49.1</v>
      </c>
      <c r="Q83" s="6">
        <v>40.1</v>
      </c>
      <c r="R83" s="6">
        <v>54.6</v>
      </c>
      <c r="S83" s="6">
        <v>45.4</v>
      </c>
      <c r="T83" s="6">
        <v>43.4</v>
      </c>
      <c r="U83" s="6">
        <v>40</v>
      </c>
      <c r="V83" s="6">
        <v>39</v>
      </c>
      <c r="W83" s="6">
        <v>40.299999999999997</v>
      </c>
      <c r="X83" s="6">
        <v>36.200000000000003</v>
      </c>
      <c r="Y83" s="6">
        <v>43.4</v>
      </c>
      <c r="Z83" s="6">
        <v>40.700000000000003</v>
      </c>
      <c r="AA83" s="6">
        <v>31.5</v>
      </c>
      <c r="AB83" s="6">
        <v>41.8</v>
      </c>
      <c r="AC83" s="6">
        <v>37.700000000000003</v>
      </c>
      <c r="AD83" s="6">
        <v>38.299999999999997</v>
      </c>
      <c r="AE83" s="6">
        <v>42.5</v>
      </c>
      <c r="AF83" s="6">
        <v>42.2</v>
      </c>
      <c r="AG83" s="6"/>
      <c r="AI83" s="6">
        <f t="shared" si="67"/>
        <v>41.54117647058824</v>
      </c>
    </row>
  </sheetData>
  <phoneticPr fontId="0" type="noConversion"/>
  <printOptions gridLines="1"/>
  <pageMargins left="0" right="0" top="0" bottom="0" header="0.51181102362204722" footer="0.51181102362204722"/>
  <pageSetup paperSize="9" scale="89" orientation="landscape" r:id="rId1"/>
  <headerFooter alignWithMargins="0"/>
  <ignoredErrors>
    <ignoredError sqref="AH5:AH1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workbookViewId="0"/>
  </sheetViews>
  <sheetFormatPr defaultRowHeight="11.25"/>
  <cols>
    <col min="1" max="1" width="10.5" customWidth="1"/>
    <col min="2" max="21" width="7.6640625" bestFit="1" customWidth="1"/>
    <col min="22" max="23" width="7.6640625" customWidth="1"/>
    <col min="24" max="24" width="12.5" bestFit="1" customWidth="1"/>
    <col min="28" max="29" width="8.83203125" customWidth="1"/>
    <col min="30" max="30" width="9.5" bestFit="1" customWidth="1"/>
  </cols>
  <sheetData>
    <row r="1" spans="1:34" ht="12.75">
      <c r="A1" s="5" t="s">
        <v>27</v>
      </c>
      <c r="C1" s="5"/>
      <c r="D1" s="5"/>
      <c r="E1" s="5"/>
      <c r="F1" s="5"/>
      <c r="G1" s="5"/>
      <c r="H1" s="5"/>
      <c r="I1" s="5"/>
      <c r="J1" s="5"/>
      <c r="K1" s="5"/>
      <c r="L1" s="5"/>
      <c r="M1" s="5"/>
      <c r="N1" s="5"/>
      <c r="O1" s="5"/>
      <c r="P1" s="5"/>
      <c r="Q1" s="5"/>
      <c r="R1" s="5"/>
      <c r="S1" s="5"/>
      <c r="T1" s="5"/>
      <c r="U1" s="5"/>
      <c r="V1" s="5"/>
      <c r="W1" s="5"/>
      <c r="X1" s="1" t="s">
        <v>0</v>
      </c>
      <c r="Y1" s="7"/>
      <c r="AH1" s="5"/>
    </row>
    <row r="2" spans="1:34" ht="12.75">
      <c r="A2" s="5"/>
      <c r="B2" s="5"/>
      <c r="C2" s="5"/>
      <c r="D2" s="5"/>
      <c r="E2" s="5"/>
      <c r="F2" s="5"/>
      <c r="G2" s="5"/>
      <c r="H2" s="5"/>
      <c r="I2" s="5"/>
      <c r="J2" s="5"/>
      <c r="K2" s="5"/>
      <c r="X2" s="18" t="s">
        <v>1</v>
      </c>
      <c r="Y2" s="18"/>
      <c r="AH2" s="5"/>
    </row>
    <row r="3" spans="1:34" ht="12.75">
      <c r="A3" s="5"/>
      <c r="B3" s="5">
        <v>1996</v>
      </c>
      <c r="C3" s="5">
        <v>1997</v>
      </c>
      <c r="D3" s="5">
        <v>1998</v>
      </c>
      <c r="E3" s="5">
        <v>1999</v>
      </c>
      <c r="F3" s="5">
        <v>2000</v>
      </c>
      <c r="G3" s="5">
        <v>2001</v>
      </c>
      <c r="H3" s="5">
        <v>2002</v>
      </c>
      <c r="I3" s="5">
        <v>2003</v>
      </c>
      <c r="J3" s="5">
        <v>2004</v>
      </c>
      <c r="K3" s="5">
        <v>2005</v>
      </c>
      <c r="L3" s="5">
        <v>2006</v>
      </c>
      <c r="M3" s="5">
        <v>2007</v>
      </c>
      <c r="N3" s="5">
        <v>2008</v>
      </c>
      <c r="O3" s="5">
        <v>2009</v>
      </c>
      <c r="P3" s="5">
        <v>2010</v>
      </c>
      <c r="Q3" s="5">
        <v>2011</v>
      </c>
      <c r="R3" s="5">
        <v>2012</v>
      </c>
      <c r="S3" s="5">
        <v>2013</v>
      </c>
      <c r="T3" s="5">
        <v>2014</v>
      </c>
      <c r="U3" s="5">
        <v>2015</v>
      </c>
      <c r="V3" s="5">
        <v>2016</v>
      </c>
      <c r="W3" s="5">
        <v>2017</v>
      </c>
      <c r="X3" s="18" t="s">
        <v>197</v>
      </c>
      <c r="Y3" s="55"/>
      <c r="AA3" s="44"/>
      <c r="AB3" s="44"/>
      <c r="AC3" s="44"/>
      <c r="AD3" s="44"/>
      <c r="AH3" s="5"/>
    </row>
    <row r="4" spans="1:34" ht="12.75">
      <c r="A4" s="5" t="s">
        <v>2</v>
      </c>
      <c r="B4" s="5"/>
      <c r="C4" s="5">
        <v>117.3</v>
      </c>
      <c r="D4" s="5">
        <v>151.69999999999999</v>
      </c>
      <c r="E4" s="5">
        <v>135.80000000000001</v>
      </c>
      <c r="F4" s="5">
        <v>112.1</v>
      </c>
      <c r="G4" s="5">
        <v>142.5</v>
      </c>
      <c r="H4" s="5">
        <v>123.5</v>
      </c>
      <c r="I4" s="5">
        <v>148.30000000000001</v>
      </c>
      <c r="J4" s="5">
        <v>142.1</v>
      </c>
      <c r="K4" s="5">
        <v>135.6</v>
      </c>
      <c r="L4" s="11">
        <v>153.1</v>
      </c>
      <c r="M4" s="11">
        <v>126.3</v>
      </c>
      <c r="N4" s="11">
        <v>145</v>
      </c>
      <c r="O4" s="11">
        <v>139.6</v>
      </c>
      <c r="P4" s="11">
        <v>131.9</v>
      </c>
      <c r="Q4" s="11">
        <v>154.5</v>
      </c>
      <c r="R4" s="11">
        <v>161.9</v>
      </c>
      <c r="S4" s="11">
        <v>159.4</v>
      </c>
      <c r="T4" s="11">
        <v>140.4</v>
      </c>
      <c r="U4" s="11">
        <v>143.80000000000001</v>
      </c>
      <c r="V4" s="11">
        <v>140.4</v>
      </c>
      <c r="W4" s="11">
        <v>181.5</v>
      </c>
      <c r="X4" s="6">
        <f>AVERAGE(B4:V4)</f>
        <v>140.26000000000002</v>
      </c>
      <c r="Y4" s="6"/>
      <c r="AA4" s="44"/>
      <c r="AB4" s="44"/>
      <c r="AC4" s="44"/>
      <c r="AD4" s="44"/>
      <c r="AH4" s="5"/>
    </row>
    <row r="5" spans="1:34" ht="12.75">
      <c r="A5" s="5" t="s">
        <v>3</v>
      </c>
      <c r="B5" s="5"/>
      <c r="C5" s="5">
        <v>97.3</v>
      </c>
      <c r="D5" s="5">
        <v>127</v>
      </c>
      <c r="E5" s="5">
        <v>111.8</v>
      </c>
      <c r="F5" s="5">
        <v>105.4</v>
      </c>
      <c r="G5" s="5">
        <v>112.4</v>
      </c>
      <c r="H5" s="5">
        <v>103.2</v>
      </c>
      <c r="I5" s="5">
        <v>114</v>
      </c>
      <c r="J5" s="5">
        <v>105.5</v>
      </c>
      <c r="K5" s="5">
        <v>114.9</v>
      </c>
      <c r="L5" s="5">
        <v>113.2</v>
      </c>
      <c r="M5" s="5">
        <v>101.2</v>
      </c>
      <c r="N5" s="5">
        <v>111.3</v>
      </c>
      <c r="O5" s="5">
        <v>90.3</v>
      </c>
      <c r="P5" s="5">
        <v>96.7</v>
      </c>
      <c r="Q5" s="5">
        <v>135</v>
      </c>
      <c r="R5" s="5">
        <v>95.5</v>
      </c>
      <c r="S5" s="5">
        <v>115</v>
      </c>
      <c r="T5" s="5">
        <v>119.4</v>
      </c>
      <c r="U5" s="5">
        <v>117.1</v>
      </c>
      <c r="V5" s="5">
        <v>142.9</v>
      </c>
      <c r="W5" s="5">
        <v>121.9</v>
      </c>
      <c r="X5" s="6">
        <f>AVERAGE(B5:V5)</f>
        <v>111.45500000000001</v>
      </c>
      <c r="Y5" s="6"/>
      <c r="AA5" s="44"/>
      <c r="AB5" s="44"/>
      <c r="AC5" s="44"/>
      <c r="AD5" s="44"/>
      <c r="AH5" s="5"/>
    </row>
    <row r="6" spans="1:34" ht="12.75">
      <c r="A6" s="5" t="s">
        <v>4</v>
      </c>
      <c r="B6" s="5"/>
      <c r="C6" s="5">
        <v>86.4</v>
      </c>
      <c r="D6" s="5">
        <v>114</v>
      </c>
      <c r="E6" s="5">
        <v>92.8</v>
      </c>
      <c r="F6" s="5">
        <v>94.9</v>
      </c>
      <c r="G6" s="5">
        <v>105.5</v>
      </c>
      <c r="H6" s="5">
        <v>112.1</v>
      </c>
      <c r="I6" s="5">
        <v>90.3</v>
      </c>
      <c r="J6" s="5">
        <v>103.6</v>
      </c>
      <c r="K6" s="5">
        <v>89.6</v>
      </c>
      <c r="L6" s="5">
        <v>90.5</v>
      </c>
      <c r="M6" s="5">
        <v>109</v>
      </c>
      <c r="N6" s="5">
        <v>90.4</v>
      </c>
      <c r="O6" s="5">
        <v>92.9</v>
      </c>
      <c r="P6" s="5">
        <v>120.5</v>
      </c>
      <c r="Q6" s="5">
        <v>110.6</v>
      </c>
      <c r="R6" s="5">
        <v>101.2</v>
      </c>
      <c r="S6" s="5">
        <v>104.1</v>
      </c>
      <c r="T6" s="5">
        <v>93.6</v>
      </c>
      <c r="U6" s="5">
        <v>98.5</v>
      </c>
      <c r="V6" s="5">
        <v>106.2</v>
      </c>
      <c r="W6" s="5">
        <v>84.7</v>
      </c>
      <c r="X6" s="6">
        <f>AVERAGE(B6:V6)</f>
        <v>100.33500000000001</v>
      </c>
      <c r="Y6" s="6"/>
      <c r="AA6" s="44"/>
      <c r="AB6" s="44"/>
      <c r="AC6" s="44"/>
      <c r="AD6" s="44"/>
      <c r="AH6" s="5"/>
    </row>
    <row r="7" spans="1:34" ht="12.75">
      <c r="A7" s="5" t="s">
        <v>5</v>
      </c>
      <c r="B7" s="5"/>
      <c r="C7" s="5">
        <v>65.400000000000006</v>
      </c>
      <c r="D7" s="5">
        <v>65.5</v>
      </c>
      <c r="E7" s="5">
        <v>56.3</v>
      </c>
      <c r="F7" s="5">
        <v>53.8</v>
      </c>
      <c r="G7" s="5">
        <v>66.099999999999994</v>
      </c>
      <c r="H7" s="5">
        <v>53.9</v>
      </c>
      <c r="I7" s="5">
        <v>56.1</v>
      </c>
      <c r="J7" s="5">
        <v>55.2</v>
      </c>
      <c r="K7" s="5">
        <v>62.3</v>
      </c>
      <c r="L7" s="5">
        <v>61</v>
      </c>
      <c r="M7" s="5">
        <v>54.8</v>
      </c>
      <c r="N7" s="5">
        <v>52.5</v>
      </c>
      <c r="O7" s="5">
        <v>62.6</v>
      </c>
      <c r="P7" s="5">
        <v>85.8</v>
      </c>
      <c r="Q7" s="5">
        <v>59.8</v>
      </c>
      <c r="R7" s="5">
        <v>79.400000000000006</v>
      </c>
      <c r="S7" s="5">
        <v>72.5</v>
      </c>
      <c r="T7" s="5">
        <v>66.900000000000006</v>
      </c>
      <c r="U7" s="5">
        <v>64</v>
      </c>
      <c r="V7" s="5">
        <v>68.7</v>
      </c>
      <c r="W7" s="5">
        <v>57.5</v>
      </c>
      <c r="X7" s="6">
        <f>AVERAGE(B7:V7)</f>
        <v>63.13000000000001</v>
      </c>
      <c r="Y7" s="6"/>
      <c r="AA7" s="44"/>
      <c r="AB7" s="44"/>
      <c r="AC7" s="44"/>
      <c r="AD7" s="44"/>
      <c r="AH7" s="5"/>
    </row>
    <row r="8" spans="1:34" ht="12.75">
      <c r="A8" s="5" t="s">
        <v>6</v>
      </c>
      <c r="B8" s="5"/>
      <c r="C8" s="5">
        <v>43.1</v>
      </c>
      <c r="D8" s="5">
        <v>37.9</v>
      </c>
      <c r="E8" s="5">
        <v>43.6</v>
      </c>
      <c r="F8" s="5">
        <v>38.299999999999997</v>
      </c>
      <c r="G8" s="5">
        <v>45.1</v>
      </c>
      <c r="H8" s="5">
        <v>45.7</v>
      </c>
      <c r="I8" s="5">
        <v>47</v>
      </c>
      <c r="J8" s="5">
        <v>40.200000000000003</v>
      </c>
      <c r="K8" s="5">
        <v>41.4</v>
      </c>
      <c r="L8" s="5">
        <v>36.700000000000003</v>
      </c>
      <c r="M8" s="5">
        <v>48.1</v>
      </c>
      <c r="N8" s="5">
        <v>35.200000000000003</v>
      </c>
      <c r="O8" s="5">
        <v>40.1</v>
      </c>
      <c r="P8" s="5">
        <v>40.5</v>
      </c>
      <c r="Q8" s="5">
        <v>53.6</v>
      </c>
      <c r="R8" s="5">
        <v>49.6</v>
      </c>
      <c r="S8" s="5">
        <v>48.1</v>
      </c>
      <c r="T8" s="5">
        <v>61.8</v>
      </c>
      <c r="U8" s="5">
        <v>50.6</v>
      </c>
      <c r="V8" s="5">
        <v>53.3</v>
      </c>
      <c r="W8" s="5"/>
      <c r="X8" s="6">
        <f t="shared" ref="X7:X15" si="0">AVERAGE(B8:V8)</f>
        <v>44.994999999999997</v>
      </c>
      <c r="Y8" s="6"/>
      <c r="AA8" s="44"/>
      <c r="AB8" s="44"/>
      <c r="AC8" s="44"/>
      <c r="AD8" s="44"/>
      <c r="AH8" s="5"/>
    </row>
    <row r="9" spans="1:34" ht="12.75">
      <c r="A9" s="5" t="s">
        <v>7</v>
      </c>
      <c r="B9" s="5">
        <v>31</v>
      </c>
      <c r="C9" s="5">
        <v>30.6</v>
      </c>
      <c r="D9" s="5">
        <v>26.6</v>
      </c>
      <c r="E9" s="5">
        <v>27.6</v>
      </c>
      <c r="F9" s="5">
        <v>27.7</v>
      </c>
      <c r="G9" s="5">
        <v>34.1</v>
      </c>
      <c r="H9" s="5">
        <v>33.1</v>
      </c>
      <c r="I9" s="5">
        <v>39.5</v>
      </c>
      <c r="J9" s="5">
        <v>36.6</v>
      </c>
      <c r="K9" s="5">
        <v>30.8</v>
      </c>
      <c r="L9" s="5">
        <v>31.9</v>
      </c>
      <c r="M9" s="5">
        <v>32.1</v>
      </c>
      <c r="N9" s="5">
        <v>33.200000000000003</v>
      </c>
      <c r="O9" s="5">
        <v>23.4</v>
      </c>
      <c r="P9" s="5">
        <v>31.9</v>
      </c>
      <c r="Q9" s="5">
        <v>34.700000000000003</v>
      </c>
      <c r="R9" s="5">
        <v>42.9</v>
      </c>
      <c r="S9" s="5">
        <v>29.1</v>
      </c>
      <c r="T9" s="5">
        <v>42.3</v>
      </c>
      <c r="U9" s="5">
        <v>40.299999999999997</v>
      </c>
      <c r="V9" s="5">
        <v>37.9</v>
      </c>
      <c r="W9" s="5"/>
      <c r="X9" s="6">
        <f t="shared" si="0"/>
        <v>33.204761904761895</v>
      </c>
      <c r="Y9" s="6"/>
      <c r="AA9" s="44"/>
      <c r="AB9" s="44"/>
      <c r="AC9" s="44"/>
      <c r="AD9" s="44"/>
      <c r="AH9" s="5"/>
    </row>
    <row r="10" spans="1:34" ht="12.75">
      <c r="A10" s="5" t="s">
        <v>8</v>
      </c>
      <c r="B10" s="5">
        <v>26.2</v>
      </c>
      <c r="C10" s="5">
        <v>37.799999999999997</v>
      </c>
      <c r="D10" s="5">
        <v>29</v>
      </c>
      <c r="E10" s="5">
        <v>27.4</v>
      </c>
      <c r="F10" s="5">
        <v>30.6</v>
      </c>
      <c r="G10" s="5">
        <v>32.5</v>
      </c>
      <c r="H10" s="5">
        <v>33.700000000000003</v>
      </c>
      <c r="I10" s="5">
        <v>38</v>
      </c>
      <c r="J10" s="5">
        <v>31.5</v>
      </c>
      <c r="K10" s="5">
        <v>33.700000000000003</v>
      </c>
      <c r="L10" s="5">
        <v>40</v>
      </c>
      <c r="M10" s="5">
        <v>32.4</v>
      </c>
      <c r="N10" s="5">
        <v>25.8</v>
      </c>
      <c r="O10" s="5">
        <v>32.1</v>
      </c>
      <c r="P10" s="5">
        <v>38.4</v>
      </c>
      <c r="Q10" s="5">
        <v>52.9</v>
      </c>
      <c r="R10" s="5">
        <v>35.299999999999997</v>
      </c>
      <c r="S10" s="5">
        <v>51.9</v>
      </c>
      <c r="T10" s="22">
        <v>35</v>
      </c>
      <c r="U10" s="5">
        <v>40.1</v>
      </c>
      <c r="V10" s="5">
        <v>50.4</v>
      </c>
      <c r="W10" s="5"/>
      <c r="X10" s="6">
        <f t="shared" si="0"/>
        <v>35.938095238095237</v>
      </c>
      <c r="Y10" s="6"/>
      <c r="AA10" s="44"/>
      <c r="AB10" s="44"/>
      <c r="AC10" s="44"/>
      <c r="AD10" s="44"/>
      <c r="AH10" s="5"/>
    </row>
    <row r="11" spans="1:34" ht="12.75">
      <c r="A11" s="5" t="s">
        <v>9</v>
      </c>
      <c r="B11" s="5">
        <v>47.5</v>
      </c>
      <c r="C11" s="5">
        <v>54</v>
      </c>
      <c r="D11" s="5">
        <v>42.8</v>
      </c>
      <c r="E11" s="5">
        <v>43.8</v>
      </c>
      <c r="F11" s="5">
        <v>40.6</v>
      </c>
      <c r="G11" s="5">
        <v>48.4</v>
      </c>
      <c r="H11" s="5">
        <v>47.1</v>
      </c>
      <c r="I11" s="5">
        <v>45.4</v>
      </c>
      <c r="J11" s="5">
        <v>53.2</v>
      </c>
      <c r="K11" s="5">
        <v>52.8</v>
      </c>
      <c r="L11" s="5">
        <v>47.6</v>
      </c>
      <c r="M11" s="5">
        <v>53.9</v>
      </c>
      <c r="N11" s="5">
        <v>41.4</v>
      </c>
      <c r="O11" s="5">
        <v>48.7</v>
      </c>
      <c r="P11" s="5">
        <v>47.3</v>
      </c>
      <c r="Q11" s="5">
        <v>68.599999999999994</v>
      </c>
      <c r="R11" s="5">
        <v>39.9</v>
      </c>
      <c r="S11" s="5">
        <v>51</v>
      </c>
      <c r="T11" s="22">
        <v>42</v>
      </c>
      <c r="U11" s="5">
        <v>53.9</v>
      </c>
      <c r="V11" s="5">
        <v>49.5</v>
      </c>
      <c r="W11" s="5"/>
      <c r="X11" s="6">
        <f t="shared" si="0"/>
        <v>48.542857142857144</v>
      </c>
      <c r="Y11" s="6"/>
      <c r="AA11" s="44"/>
      <c r="AB11" s="44"/>
      <c r="AC11" s="44"/>
      <c r="AD11" s="44"/>
      <c r="AH11" s="5"/>
    </row>
    <row r="12" spans="1:34" ht="12.75">
      <c r="A12" s="5" t="s">
        <v>10</v>
      </c>
      <c r="B12" s="5">
        <v>65.8</v>
      </c>
      <c r="C12" s="5">
        <v>56.4</v>
      </c>
      <c r="D12" s="5">
        <v>73.8</v>
      </c>
      <c r="E12" s="5">
        <v>75.2</v>
      </c>
      <c r="F12" s="5">
        <v>68.2</v>
      </c>
      <c r="G12" s="5">
        <v>76.099999999999994</v>
      </c>
      <c r="H12" s="5">
        <v>80.599999999999994</v>
      </c>
      <c r="I12" s="5">
        <v>74.900000000000006</v>
      </c>
      <c r="J12" s="5">
        <v>71.5</v>
      </c>
      <c r="K12" s="5">
        <v>71.900000000000006</v>
      </c>
      <c r="L12" s="5">
        <v>81.2</v>
      </c>
      <c r="M12" s="5">
        <v>69.2</v>
      </c>
      <c r="N12" s="5">
        <v>63</v>
      </c>
      <c r="O12" s="5">
        <v>64.5</v>
      </c>
      <c r="P12" s="5">
        <v>80.2</v>
      </c>
      <c r="Q12" s="5">
        <v>79</v>
      </c>
      <c r="R12" s="5">
        <v>77.599999999999994</v>
      </c>
      <c r="S12" s="5">
        <v>72.7</v>
      </c>
      <c r="T12" s="22">
        <v>66.7</v>
      </c>
      <c r="U12" s="5">
        <v>71.099999999999994</v>
      </c>
      <c r="V12" s="5">
        <v>63.8</v>
      </c>
      <c r="W12" s="5"/>
      <c r="X12" s="6">
        <f t="shared" si="0"/>
        <v>71.590476190476181</v>
      </c>
      <c r="Y12" s="6"/>
      <c r="AA12" s="44"/>
      <c r="AB12" s="44"/>
      <c r="AC12" s="44"/>
      <c r="AD12" s="44"/>
      <c r="AH12" s="5"/>
    </row>
    <row r="13" spans="1:34" ht="12.75">
      <c r="A13" s="5" t="s">
        <v>11</v>
      </c>
      <c r="B13" s="5">
        <v>101.3</v>
      </c>
      <c r="C13" s="5">
        <v>106.3</v>
      </c>
      <c r="D13" s="5">
        <v>98.2</v>
      </c>
      <c r="E13" s="5">
        <v>97.9</v>
      </c>
      <c r="F13" s="5">
        <v>103.5</v>
      </c>
      <c r="G13" s="5">
        <v>91.5</v>
      </c>
      <c r="H13" s="5">
        <v>115.3</v>
      </c>
      <c r="I13" s="5">
        <v>95</v>
      </c>
      <c r="J13" s="5">
        <v>87</v>
      </c>
      <c r="K13" s="5">
        <v>100.4</v>
      </c>
      <c r="L13" s="5">
        <v>103.4</v>
      </c>
      <c r="M13" s="5">
        <v>114.8</v>
      </c>
      <c r="N13" s="5">
        <v>94.3</v>
      </c>
      <c r="O13" s="5">
        <v>73.2</v>
      </c>
      <c r="P13" s="5">
        <v>103.7</v>
      </c>
      <c r="Q13" s="5">
        <v>86.6</v>
      </c>
      <c r="R13" s="5">
        <v>112</v>
      </c>
      <c r="S13" s="5">
        <v>109.9</v>
      </c>
      <c r="T13" s="22">
        <v>103.6</v>
      </c>
      <c r="U13" s="5">
        <v>123.8</v>
      </c>
      <c r="V13" s="5">
        <v>115.3</v>
      </c>
      <c r="W13" s="5"/>
      <c r="X13" s="6">
        <f t="shared" si="0"/>
        <v>101.76190476190476</v>
      </c>
      <c r="Y13" s="6"/>
      <c r="AA13" s="44"/>
      <c r="AB13" s="44"/>
      <c r="AC13" s="44"/>
      <c r="AD13" s="44"/>
      <c r="AH13" s="5"/>
    </row>
    <row r="14" spans="1:34" ht="12.75">
      <c r="A14" s="5" t="s">
        <v>12</v>
      </c>
      <c r="B14" s="5">
        <v>123</v>
      </c>
      <c r="C14" s="5">
        <v>164</v>
      </c>
      <c r="D14" s="5">
        <v>108.9</v>
      </c>
      <c r="E14" s="5">
        <v>101.8</v>
      </c>
      <c r="F14" s="5">
        <v>113.2</v>
      </c>
      <c r="G14" s="5">
        <v>102.1</v>
      </c>
      <c r="H14" s="5">
        <v>116.7</v>
      </c>
      <c r="I14" s="5">
        <v>122.2</v>
      </c>
      <c r="J14" s="5">
        <v>131.1</v>
      </c>
      <c r="K14" s="5">
        <v>134.19999999999999</v>
      </c>
      <c r="L14" s="5">
        <v>126.1</v>
      </c>
      <c r="M14" s="5">
        <v>126.8</v>
      </c>
      <c r="N14" s="5">
        <v>116</v>
      </c>
      <c r="O14" s="5">
        <v>103.9</v>
      </c>
      <c r="P14" s="5">
        <v>132.80000000000001</v>
      </c>
      <c r="Q14" s="5">
        <v>132</v>
      </c>
      <c r="R14" s="5">
        <v>116.6</v>
      </c>
      <c r="S14" s="5">
        <v>109.7</v>
      </c>
      <c r="T14" s="22">
        <v>142.80000000000001</v>
      </c>
      <c r="U14" s="22">
        <v>137.9</v>
      </c>
      <c r="V14" s="22">
        <v>126.6</v>
      </c>
      <c r="W14" s="22"/>
      <c r="X14" s="6">
        <f t="shared" si="0"/>
        <v>123.25714285714287</v>
      </c>
      <c r="Y14" s="6"/>
      <c r="AA14" s="44"/>
      <c r="AB14" s="44"/>
      <c r="AC14" s="44"/>
      <c r="AD14" s="44"/>
      <c r="AH14" s="5"/>
    </row>
    <row r="15" spans="1:34" ht="12.75">
      <c r="A15" s="5" t="s">
        <v>13</v>
      </c>
      <c r="B15" s="5">
        <v>149.6</v>
      </c>
      <c r="C15" s="5">
        <v>159.5</v>
      </c>
      <c r="D15" s="5">
        <v>143.4</v>
      </c>
      <c r="E15" s="5">
        <v>126.3</v>
      </c>
      <c r="F15" s="5">
        <v>165.2</v>
      </c>
      <c r="G15" s="5">
        <v>127.6</v>
      </c>
      <c r="H15" s="5">
        <v>138.6</v>
      </c>
      <c r="I15" s="5">
        <v>164.3</v>
      </c>
      <c r="J15" s="5">
        <v>125.4</v>
      </c>
      <c r="K15" s="5">
        <v>131.6</v>
      </c>
      <c r="L15" s="5">
        <v>125.5</v>
      </c>
      <c r="M15" s="5">
        <v>128.69999999999999</v>
      </c>
      <c r="N15" s="5">
        <v>122.6</v>
      </c>
      <c r="O15" s="5">
        <v>138.1</v>
      </c>
      <c r="P15" s="5">
        <v>155.1</v>
      </c>
      <c r="Q15" s="5">
        <v>111.6</v>
      </c>
      <c r="R15" s="5">
        <v>149.80000000000001</v>
      </c>
      <c r="S15" s="5">
        <v>142.80000000000001</v>
      </c>
      <c r="T15" s="22">
        <v>126.6</v>
      </c>
      <c r="U15" s="5">
        <v>147.69999999999999</v>
      </c>
      <c r="V15" s="5">
        <v>153.69999999999999</v>
      </c>
      <c r="W15" s="5"/>
      <c r="X15" s="6">
        <f t="shared" si="0"/>
        <v>139.69999999999999</v>
      </c>
      <c r="Y15" s="6"/>
      <c r="AA15" s="44"/>
      <c r="AB15" s="44"/>
      <c r="AC15" s="44"/>
      <c r="AD15" s="44"/>
      <c r="AH15" s="5"/>
    </row>
    <row r="16" spans="1:34" ht="12.75">
      <c r="A16" s="5" t="s">
        <v>14</v>
      </c>
      <c r="B16" s="17"/>
      <c r="C16" s="24">
        <f t="shared" ref="C16:V16" si="1">SUM(C4:C15)</f>
        <v>1018.1</v>
      </c>
      <c r="D16" s="24">
        <f t="shared" si="1"/>
        <v>1018.7999999999998</v>
      </c>
      <c r="E16" s="24">
        <f t="shared" si="1"/>
        <v>940.3</v>
      </c>
      <c r="F16" s="24">
        <f t="shared" si="1"/>
        <v>953.5</v>
      </c>
      <c r="G16" s="24">
        <f t="shared" si="1"/>
        <v>983.90000000000009</v>
      </c>
      <c r="H16" s="24">
        <f t="shared" si="1"/>
        <v>1003.5</v>
      </c>
      <c r="I16" s="24">
        <f t="shared" si="1"/>
        <v>1035</v>
      </c>
      <c r="J16" s="24">
        <f t="shared" si="1"/>
        <v>982.90000000000009</v>
      </c>
      <c r="K16" s="24">
        <f t="shared" si="1"/>
        <v>999.19999999999993</v>
      </c>
      <c r="L16" s="24">
        <f t="shared" si="1"/>
        <v>1010.2</v>
      </c>
      <c r="M16" s="24">
        <f t="shared" si="1"/>
        <v>997.3</v>
      </c>
      <c r="N16" s="24">
        <f t="shared" si="1"/>
        <v>930.7</v>
      </c>
      <c r="O16" s="24">
        <f t="shared" si="1"/>
        <v>909.40000000000009</v>
      </c>
      <c r="P16" s="24">
        <f t="shared" si="1"/>
        <v>1064.8</v>
      </c>
      <c r="Q16" s="24">
        <f t="shared" si="1"/>
        <v>1078.9000000000001</v>
      </c>
      <c r="R16" s="24">
        <f t="shared" si="1"/>
        <v>1061.7</v>
      </c>
      <c r="S16" s="24">
        <f t="shared" si="1"/>
        <v>1066.2</v>
      </c>
      <c r="T16" s="63">
        <f t="shared" si="1"/>
        <v>1041.0999999999999</v>
      </c>
      <c r="U16" s="24">
        <f t="shared" si="1"/>
        <v>1088.8</v>
      </c>
      <c r="V16" s="24">
        <f t="shared" si="1"/>
        <v>1108.6999999999998</v>
      </c>
      <c r="W16" s="24"/>
      <c r="X16" s="6">
        <f>SUM(X4:X15)</f>
        <v>1014.1702380952381</v>
      </c>
      <c r="AA16" s="44"/>
      <c r="AB16" s="44"/>
      <c r="AC16" s="44"/>
      <c r="AD16" s="44"/>
    </row>
    <row r="17" spans="1:30" ht="12.75">
      <c r="A17" s="1" t="s">
        <v>150</v>
      </c>
      <c r="B17" s="48"/>
      <c r="C17" s="48">
        <f>SUM(B12:B15,C4:C7)</f>
        <v>806.09999999999991</v>
      </c>
      <c r="D17" s="48">
        <f>SUM(C12:C15,D4:D7)</f>
        <v>944.4</v>
      </c>
      <c r="E17" s="48">
        <f t="shared" ref="E17:V17" si="2">SUM(D12:D15,E4:E7)</f>
        <v>820.99999999999977</v>
      </c>
      <c r="F17" s="48">
        <f t="shared" si="2"/>
        <v>767.4</v>
      </c>
      <c r="G17" s="48">
        <f t="shared" si="2"/>
        <v>876.59999999999991</v>
      </c>
      <c r="H17" s="48">
        <f t="shared" si="2"/>
        <v>790</v>
      </c>
      <c r="I17" s="48">
        <f t="shared" si="2"/>
        <v>859.9</v>
      </c>
      <c r="J17" s="48">
        <f t="shared" si="2"/>
        <v>862.80000000000007</v>
      </c>
      <c r="K17" s="48">
        <f t="shared" si="2"/>
        <v>817.4</v>
      </c>
      <c r="L17" s="48">
        <f t="shared" si="2"/>
        <v>855.90000000000009</v>
      </c>
      <c r="M17" s="48">
        <f t="shared" si="2"/>
        <v>827.5</v>
      </c>
      <c r="N17" s="48">
        <f t="shared" si="2"/>
        <v>838.69999999999993</v>
      </c>
      <c r="O17" s="48">
        <f t="shared" si="2"/>
        <v>781.3</v>
      </c>
      <c r="P17" s="48">
        <f t="shared" si="2"/>
        <v>814.6</v>
      </c>
      <c r="Q17" s="48">
        <f t="shared" si="2"/>
        <v>931.7</v>
      </c>
      <c r="R17" s="48">
        <f t="shared" si="2"/>
        <v>847.2</v>
      </c>
      <c r="S17" s="48">
        <f t="shared" si="2"/>
        <v>907</v>
      </c>
      <c r="T17" s="64">
        <f t="shared" si="2"/>
        <v>855.4</v>
      </c>
      <c r="U17" s="48">
        <f t="shared" si="2"/>
        <v>863.1</v>
      </c>
      <c r="V17" s="48">
        <f t="shared" si="2"/>
        <v>938.7</v>
      </c>
      <c r="W17" s="48"/>
      <c r="X17" s="30">
        <f>AVERAGE(C17:V17)</f>
        <v>850.33500000000004</v>
      </c>
      <c r="AA17" s="44"/>
      <c r="AB17" s="44"/>
      <c r="AC17" s="44"/>
      <c r="AD17" s="44"/>
    </row>
    <row r="18" spans="1:30" ht="12.75">
      <c r="A18" s="1"/>
      <c r="B18" s="48"/>
      <c r="C18" s="48"/>
      <c r="D18" s="48"/>
      <c r="E18" s="48"/>
      <c r="F18" s="48"/>
      <c r="G18" s="48"/>
      <c r="H18" s="48"/>
      <c r="I18" s="48"/>
      <c r="J18" s="48"/>
      <c r="K18" s="48"/>
      <c r="L18" s="48"/>
      <c r="M18" s="48"/>
      <c r="N18" s="48"/>
      <c r="O18" s="48"/>
      <c r="P18" s="48"/>
      <c r="Q18" s="48"/>
      <c r="R18" s="48"/>
      <c r="S18" s="48"/>
      <c r="T18" s="64"/>
      <c r="U18" s="48"/>
      <c r="V18" s="48"/>
      <c r="W18" s="48"/>
      <c r="X18" s="48"/>
      <c r="AA18" s="44"/>
      <c r="AB18" s="44"/>
      <c r="AC18" s="44"/>
      <c r="AD18" s="44"/>
    </row>
    <row r="19" spans="1:30">
      <c r="T19" s="65"/>
      <c r="AA19" s="44"/>
      <c r="AB19" s="44"/>
      <c r="AC19" s="44"/>
      <c r="AD19" s="44"/>
    </row>
    <row r="20" spans="1:30" ht="12.75">
      <c r="A20" s="5" t="s">
        <v>28</v>
      </c>
      <c r="C20" s="5"/>
      <c r="D20" s="5"/>
      <c r="E20" s="5"/>
      <c r="F20" s="5"/>
      <c r="G20" s="5"/>
      <c r="H20" s="5"/>
      <c r="I20" s="5"/>
      <c r="J20" s="5"/>
      <c r="T20" s="65"/>
      <c r="X20" s="1" t="s">
        <v>0</v>
      </c>
      <c r="AA20" s="44"/>
      <c r="AB20" s="44"/>
      <c r="AC20" s="44"/>
      <c r="AD20" s="44"/>
    </row>
    <row r="21" spans="1:30" ht="12.75">
      <c r="A21" s="5"/>
      <c r="B21" s="5"/>
      <c r="C21" s="5"/>
      <c r="D21" s="5"/>
      <c r="E21" s="5"/>
      <c r="F21" s="5"/>
      <c r="G21" s="5"/>
      <c r="H21" s="5"/>
      <c r="I21" s="5"/>
      <c r="J21" s="5"/>
      <c r="T21" s="65"/>
      <c r="X21" s="18" t="s">
        <v>1</v>
      </c>
      <c r="AA21" s="44"/>
      <c r="AB21" s="44"/>
      <c r="AC21" s="44"/>
      <c r="AD21" s="44"/>
    </row>
    <row r="22" spans="1:30" ht="12.75">
      <c r="A22" s="5"/>
      <c r="B22" s="5">
        <v>1996</v>
      </c>
      <c r="C22" s="5">
        <v>1997</v>
      </c>
      <c r="D22" s="5">
        <v>1998</v>
      </c>
      <c r="E22" s="5">
        <v>1999</v>
      </c>
      <c r="F22" s="5">
        <v>2000</v>
      </c>
      <c r="G22" s="5">
        <v>2001</v>
      </c>
      <c r="H22" s="5">
        <v>2002</v>
      </c>
      <c r="I22" s="5">
        <v>2003</v>
      </c>
      <c r="J22" s="5">
        <v>2004</v>
      </c>
      <c r="K22" s="5">
        <v>2005</v>
      </c>
      <c r="L22" s="5">
        <v>2006</v>
      </c>
      <c r="M22" s="5">
        <v>2007</v>
      </c>
      <c r="N22" s="5">
        <v>2008</v>
      </c>
      <c r="O22" s="5">
        <v>2009</v>
      </c>
      <c r="P22" s="5">
        <v>2010</v>
      </c>
      <c r="Q22" s="5">
        <v>2011</v>
      </c>
      <c r="R22" s="5">
        <v>2012</v>
      </c>
      <c r="S22" s="5">
        <v>2013</v>
      </c>
      <c r="T22" s="22">
        <v>2014</v>
      </c>
      <c r="U22" s="5">
        <v>2015</v>
      </c>
      <c r="V22" s="5">
        <v>2016</v>
      </c>
      <c r="W22" s="5">
        <v>2017</v>
      </c>
      <c r="X22" s="18" t="s">
        <v>197</v>
      </c>
      <c r="AA22" s="44"/>
      <c r="AB22" s="44"/>
      <c r="AC22" s="44"/>
      <c r="AD22" s="44"/>
    </row>
    <row r="23" spans="1:30" ht="12.75">
      <c r="A23" s="5" t="s">
        <v>2</v>
      </c>
      <c r="B23" s="6"/>
      <c r="C23" s="6">
        <f t="shared" ref="C23:H23" si="3">SUM(C4/31)</f>
        <v>3.7838709677419353</v>
      </c>
      <c r="D23" s="6">
        <f t="shared" si="3"/>
        <v>4.8935483870967742</v>
      </c>
      <c r="E23" s="6">
        <f t="shared" si="3"/>
        <v>4.3806451612903228</v>
      </c>
      <c r="F23" s="6">
        <f t="shared" si="3"/>
        <v>3.6161290322580641</v>
      </c>
      <c r="G23" s="6">
        <f t="shared" si="3"/>
        <v>4.596774193548387</v>
      </c>
      <c r="H23" s="6">
        <f t="shared" si="3"/>
        <v>3.9838709677419355</v>
      </c>
      <c r="I23" s="6">
        <f t="shared" ref="I23:W23" si="4">SUM(I4/31)</f>
        <v>4.7838709677419358</v>
      </c>
      <c r="J23" s="6">
        <f t="shared" si="4"/>
        <v>4.5838709677419356</v>
      </c>
      <c r="K23" s="6">
        <f t="shared" si="4"/>
        <v>4.3741935483870966</v>
      </c>
      <c r="L23" s="6">
        <f t="shared" si="4"/>
        <v>4.9387096774193546</v>
      </c>
      <c r="M23" s="6">
        <f t="shared" si="4"/>
        <v>4.0741935483870968</v>
      </c>
      <c r="N23" s="6">
        <f t="shared" si="4"/>
        <v>4.67741935483871</v>
      </c>
      <c r="O23" s="6">
        <f t="shared" si="4"/>
        <v>4.5032258064516126</v>
      </c>
      <c r="P23" s="6">
        <f t="shared" si="4"/>
        <v>4.2548387096774194</v>
      </c>
      <c r="Q23" s="6">
        <f t="shared" si="4"/>
        <v>4.9838709677419351</v>
      </c>
      <c r="R23" s="6">
        <f t="shared" si="4"/>
        <v>5.2225806451612904</v>
      </c>
      <c r="S23" s="6">
        <f t="shared" si="4"/>
        <v>5.1419354838709683</v>
      </c>
      <c r="T23" s="6">
        <f t="shared" si="4"/>
        <v>4.5290322580645164</v>
      </c>
      <c r="U23" s="6">
        <f t="shared" si="4"/>
        <v>4.6387096774193548</v>
      </c>
      <c r="V23" s="6">
        <f t="shared" si="4"/>
        <v>4.5290322580645164</v>
      </c>
      <c r="W23" s="6">
        <f t="shared" si="4"/>
        <v>5.854838709677419</v>
      </c>
      <c r="X23" s="6">
        <f>AVERAGE(B23:V23)</f>
        <v>4.5245161290322589</v>
      </c>
      <c r="AA23" s="44"/>
      <c r="AB23" s="44"/>
      <c r="AC23" s="44"/>
      <c r="AD23" s="44"/>
    </row>
    <row r="24" spans="1:30" ht="12.75">
      <c r="A24" s="5" t="s">
        <v>3</v>
      </c>
      <c r="B24" s="6"/>
      <c r="C24" s="6">
        <f>SUM(C5/28)</f>
        <v>3.4750000000000001</v>
      </c>
      <c r="D24" s="6">
        <f>SUM(D5/28)</f>
        <v>4.5357142857142856</v>
      </c>
      <c r="E24" s="6">
        <f>SUM(E5/28)</f>
        <v>3.9928571428571429</v>
      </c>
      <c r="F24" s="6">
        <f>SUM(F5/29)</f>
        <v>3.63448275862069</v>
      </c>
      <c r="G24" s="6">
        <f>SUM(G5/28)</f>
        <v>4.0142857142857142</v>
      </c>
      <c r="H24" s="6">
        <f>SUM(H5/28)</f>
        <v>3.6857142857142859</v>
      </c>
      <c r="I24" s="6">
        <f>SUM(I5/28)</f>
        <v>4.0714285714285712</v>
      </c>
      <c r="J24" s="6">
        <f>SUM(J5/29)</f>
        <v>3.6379310344827585</v>
      </c>
      <c r="K24" s="6">
        <f>SUM(K5/28)</f>
        <v>4.1035714285714286</v>
      </c>
      <c r="L24" s="6">
        <f>SUM(L5/28)</f>
        <v>4.0428571428571427</v>
      </c>
      <c r="M24" s="6">
        <f>SUM(M5/28)</f>
        <v>3.6142857142857143</v>
      </c>
      <c r="N24" s="6">
        <v>3.8</v>
      </c>
      <c r="O24" s="6">
        <f>SUM(O5/28)</f>
        <v>3.2250000000000001</v>
      </c>
      <c r="P24" s="6">
        <f>SUM(P5/28)</f>
        <v>3.4535714285714287</v>
      </c>
      <c r="Q24" s="6">
        <f>SUM(Q5/28)</f>
        <v>4.8214285714285712</v>
      </c>
      <c r="R24" s="6">
        <v>3.3</v>
      </c>
      <c r="S24" s="6">
        <f>SUM(S5/28)</f>
        <v>4.1071428571428568</v>
      </c>
      <c r="T24" s="20">
        <f>SUM(T5/28)</f>
        <v>4.2642857142857142</v>
      </c>
      <c r="U24" s="6">
        <f>SUM(U5/28)</f>
        <v>4.1821428571428569</v>
      </c>
      <c r="V24" s="6">
        <v>4.9000000000000004</v>
      </c>
      <c r="W24" s="6">
        <f>SUM(W5/28)</f>
        <v>4.3535714285714286</v>
      </c>
      <c r="X24" s="6">
        <f t="shared" ref="X24:X34" si="5">AVERAGE(B24:V24)</f>
        <v>3.9430849753694588</v>
      </c>
      <c r="AA24" s="44"/>
      <c r="AB24" s="44"/>
      <c r="AC24" s="44"/>
      <c r="AD24" s="44"/>
    </row>
    <row r="25" spans="1:30" ht="12.75">
      <c r="A25" s="5" t="s">
        <v>4</v>
      </c>
      <c r="B25" s="6"/>
      <c r="C25" s="6">
        <f t="shared" ref="C25:H25" si="6">SUM(C6/31)</f>
        <v>2.7870967741935484</v>
      </c>
      <c r="D25" s="6">
        <f t="shared" si="6"/>
        <v>3.6774193548387095</v>
      </c>
      <c r="E25" s="6">
        <f t="shared" si="6"/>
        <v>2.9935483870967743</v>
      </c>
      <c r="F25" s="6">
        <f t="shared" si="6"/>
        <v>3.0612903225806454</v>
      </c>
      <c r="G25" s="6">
        <f t="shared" si="6"/>
        <v>3.403225806451613</v>
      </c>
      <c r="H25" s="6">
        <f t="shared" si="6"/>
        <v>3.6161290322580641</v>
      </c>
      <c r="I25" s="6">
        <f t="shared" ref="I25:W25" si="7">SUM(I6/31)</f>
        <v>2.9129032258064513</v>
      </c>
      <c r="J25" s="6">
        <f t="shared" si="7"/>
        <v>3.3419354838709676</v>
      </c>
      <c r="K25" s="6">
        <f t="shared" si="7"/>
        <v>2.8903225806451611</v>
      </c>
      <c r="L25" s="6">
        <f t="shared" si="7"/>
        <v>2.9193548387096775</v>
      </c>
      <c r="M25" s="6">
        <f t="shared" si="7"/>
        <v>3.5161290322580645</v>
      </c>
      <c r="N25" s="6">
        <f t="shared" si="7"/>
        <v>2.9161290322580649</v>
      </c>
      <c r="O25" s="6">
        <f t="shared" si="7"/>
        <v>2.9967741935483874</v>
      </c>
      <c r="P25" s="6">
        <f t="shared" si="7"/>
        <v>3.8870967741935485</v>
      </c>
      <c r="Q25" s="6">
        <f t="shared" si="7"/>
        <v>3.5677419354838706</v>
      </c>
      <c r="R25" s="6">
        <f t="shared" si="7"/>
        <v>3.2645161290322582</v>
      </c>
      <c r="S25" s="6">
        <f t="shared" si="7"/>
        <v>3.3580645161290321</v>
      </c>
      <c r="T25" s="20">
        <f t="shared" si="7"/>
        <v>3.0193548387096771</v>
      </c>
      <c r="U25" s="6">
        <f t="shared" si="7"/>
        <v>3.1774193548387095</v>
      </c>
      <c r="V25" s="6">
        <f t="shared" si="7"/>
        <v>3.4258064516129032</v>
      </c>
      <c r="W25" s="6">
        <f t="shared" si="7"/>
        <v>2.7322580645161292</v>
      </c>
      <c r="X25" s="6">
        <f t="shared" si="5"/>
        <v>3.2366129032258071</v>
      </c>
      <c r="Z25" s="52"/>
      <c r="AB25" s="9"/>
      <c r="AC25" s="9"/>
      <c r="AD25" s="9"/>
    </row>
    <row r="26" spans="1:30" ht="12.75">
      <c r="A26" s="5" t="s">
        <v>5</v>
      </c>
      <c r="B26" s="6"/>
      <c r="C26" s="6">
        <f t="shared" ref="C26:H26" si="8">SUM(C7/30)</f>
        <v>2.1800000000000002</v>
      </c>
      <c r="D26" s="6">
        <f t="shared" si="8"/>
        <v>2.1833333333333331</v>
      </c>
      <c r="E26" s="6">
        <f t="shared" si="8"/>
        <v>1.8766666666666665</v>
      </c>
      <c r="F26" s="6">
        <f t="shared" si="8"/>
        <v>1.7933333333333332</v>
      </c>
      <c r="G26" s="6">
        <f t="shared" si="8"/>
        <v>2.2033333333333331</v>
      </c>
      <c r="H26" s="6">
        <f t="shared" si="8"/>
        <v>1.7966666666666666</v>
      </c>
      <c r="I26" s="6">
        <f t="shared" ref="I26:W26" si="9">SUM(I7/30)</f>
        <v>1.87</v>
      </c>
      <c r="J26" s="6">
        <f t="shared" si="9"/>
        <v>1.84</v>
      </c>
      <c r="K26" s="6">
        <f t="shared" si="9"/>
        <v>2.0766666666666667</v>
      </c>
      <c r="L26" s="6">
        <f t="shared" si="9"/>
        <v>2.0333333333333332</v>
      </c>
      <c r="M26" s="6">
        <f t="shared" si="9"/>
        <v>1.8266666666666667</v>
      </c>
      <c r="N26" s="6">
        <f t="shared" si="9"/>
        <v>1.75</v>
      </c>
      <c r="O26" s="6">
        <f t="shared" si="9"/>
        <v>2.0866666666666669</v>
      </c>
      <c r="P26" s="6">
        <f t="shared" si="9"/>
        <v>2.86</v>
      </c>
      <c r="Q26" s="6">
        <f t="shared" si="9"/>
        <v>1.9933333333333332</v>
      </c>
      <c r="R26" s="6">
        <f t="shared" si="9"/>
        <v>2.6466666666666669</v>
      </c>
      <c r="S26" s="6">
        <f t="shared" si="9"/>
        <v>2.4166666666666665</v>
      </c>
      <c r="T26" s="20">
        <f t="shared" si="9"/>
        <v>2.23</v>
      </c>
      <c r="U26" s="6">
        <f t="shared" si="9"/>
        <v>2.1333333333333333</v>
      </c>
      <c r="V26" s="6">
        <f t="shared" si="9"/>
        <v>2.29</v>
      </c>
      <c r="W26" s="6">
        <f t="shared" si="9"/>
        <v>1.9166666666666667</v>
      </c>
      <c r="X26" s="6">
        <f t="shared" si="5"/>
        <v>2.1043333333333329</v>
      </c>
    </row>
    <row r="27" spans="1:30" ht="12.75">
      <c r="A27" s="5" t="s">
        <v>6</v>
      </c>
      <c r="B27" s="6"/>
      <c r="C27" s="6">
        <f t="shared" ref="C27:H27" si="10">SUM(C8/31)</f>
        <v>1.3903225806451613</v>
      </c>
      <c r="D27" s="6">
        <f t="shared" si="10"/>
        <v>1.2225806451612902</v>
      </c>
      <c r="E27" s="6">
        <f t="shared" si="10"/>
        <v>1.4064516129032258</v>
      </c>
      <c r="F27" s="6">
        <f t="shared" si="10"/>
        <v>1.2354838709677418</v>
      </c>
      <c r="G27" s="6">
        <f t="shared" si="10"/>
        <v>1.4548387096774194</v>
      </c>
      <c r="H27" s="6">
        <f t="shared" si="10"/>
        <v>1.4741935483870969</v>
      </c>
      <c r="I27" s="6">
        <f t="shared" ref="I27:V27" si="11">SUM(I8/31)</f>
        <v>1.5161290322580645</v>
      </c>
      <c r="J27" s="6">
        <f t="shared" si="11"/>
        <v>1.2967741935483872</v>
      </c>
      <c r="K27" s="6">
        <f t="shared" si="11"/>
        <v>1.3354838709677419</v>
      </c>
      <c r="L27" s="6">
        <f t="shared" si="11"/>
        <v>1.1838709677419357</v>
      </c>
      <c r="M27" s="6">
        <f t="shared" si="11"/>
        <v>1.5516129032258066</v>
      </c>
      <c r="N27" s="6">
        <f t="shared" si="11"/>
        <v>1.1354838709677419</v>
      </c>
      <c r="O27" s="6">
        <f t="shared" si="11"/>
        <v>1.2935483870967743</v>
      </c>
      <c r="P27" s="6">
        <f t="shared" si="11"/>
        <v>1.3064516129032258</v>
      </c>
      <c r="Q27" s="6">
        <f t="shared" si="11"/>
        <v>1.7290322580645161</v>
      </c>
      <c r="R27" s="6">
        <f t="shared" si="11"/>
        <v>1.6</v>
      </c>
      <c r="S27" s="6">
        <f t="shared" si="11"/>
        <v>1.5516129032258066</v>
      </c>
      <c r="T27" s="20">
        <f t="shared" si="11"/>
        <v>1.9935483870967741</v>
      </c>
      <c r="U27" s="6">
        <f t="shared" si="11"/>
        <v>1.6322580645161291</v>
      </c>
      <c r="V27" s="6">
        <f t="shared" si="11"/>
        <v>1.7193548387096773</v>
      </c>
      <c r="W27" s="6"/>
      <c r="X27" s="6">
        <f t="shared" si="5"/>
        <v>1.4514516129032258</v>
      </c>
    </row>
    <row r="28" spans="1:30" ht="12.75">
      <c r="A28" s="5" t="s">
        <v>7</v>
      </c>
      <c r="B28" s="6">
        <f t="shared" ref="B28:H28" si="12">SUM(B9/30)</f>
        <v>1.0333333333333334</v>
      </c>
      <c r="C28" s="6">
        <f t="shared" si="12"/>
        <v>1.02</v>
      </c>
      <c r="D28" s="6">
        <f t="shared" si="12"/>
        <v>0.88666666666666671</v>
      </c>
      <c r="E28" s="6">
        <f t="shared" si="12"/>
        <v>0.92</v>
      </c>
      <c r="F28" s="6">
        <f t="shared" si="12"/>
        <v>0.92333333333333334</v>
      </c>
      <c r="G28" s="6">
        <f t="shared" si="12"/>
        <v>1.1366666666666667</v>
      </c>
      <c r="H28" s="6">
        <f t="shared" si="12"/>
        <v>1.1033333333333333</v>
      </c>
      <c r="I28" s="6">
        <f t="shared" ref="I28:S28" si="13">SUM(I9/30)</f>
        <v>1.3166666666666667</v>
      </c>
      <c r="J28" s="6">
        <f t="shared" si="13"/>
        <v>1.22</v>
      </c>
      <c r="K28" s="6">
        <f t="shared" si="13"/>
        <v>1.0266666666666666</v>
      </c>
      <c r="L28" s="6">
        <f t="shared" si="13"/>
        <v>1.0633333333333332</v>
      </c>
      <c r="M28" s="6">
        <f t="shared" si="13"/>
        <v>1.07</v>
      </c>
      <c r="N28" s="6">
        <f t="shared" si="13"/>
        <v>1.1066666666666667</v>
      </c>
      <c r="O28" s="6">
        <f t="shared" si="13"/>
        <v>0.77999999999999992</v>
      </c>
      <c r="P28" s="6">
        <f t="shared" si="13"/>
        <v>1.0633333333333332</v>
      </c>
      <c r="Q28" s="6">
        <f t="shared" si="13"/>
        <v>1.1566666666666667</v>
      </c>
      <c r="R28" s="6">
        <f t="shared" si="13"/>
        <v>1.43</v>
      </c>
      <c r="S28" s="6">
        <f t="shared" si="13"/>
        <v>0.97000000000000008</v>
      </c>
      <c r="T28" s="20">
        <v>1.4</v>
      </c>
      <c r="U28" s="6">
        <v>1.3</v>
      </c>
      <c r="V28" s="6">
        <f>SUM(V9/30)</f>
        <v>1.2633333333333332</v>
      </c>
      <c r="W28" s="6"/>
      <c r="X28" s="6">
        <f t="shared" si="5"/>
        <v>1.1042857142857141</v>
      </c>
    </row>
    <row r="29" spans="1:30" ht="12.75">
      <c r="A29" s="5" t="s">
        <v>8</v>
      </c>
      <c r="B29" s="6">
        <f t="shared" ref="B29:J30" si="14">SUM(B10/31)</f>
        <v>0.84516129032258058</v>
      </c>
      <c r="C29" s="6">
        <f t="shared" si="14"/>
        <v>1.2193548387096773</v>
      </c>
      <c r="D29" s="6">
        <f t="shared" si="14"/>
        <v>0.93548387096774188</v>
      </c>
      <c r="E29" s="6">
        <f t="shared" si="14"/>
        <v>0.88387096774193541</v>
      </c>
      <c r="F29" s="6">
        <f t="shared" si="14"/>
        <v>0.98709677419354847</v>
      </c>
      <c r="G29" s="6">
        <f t="shared" si="14"/>
        <v>1.0483870967741935</v>
      </c>
      <c r="H29" s="6">
        <f t="shared" si="14"/>
        <v>1.0870967741935484</v>
      </c>
      <c r="I29" s="6">
        <f t="shared" si="14"/>
        <v>1.2258064516129032</v>
      </c>
      <c r="J29" s="6">
        <f t="shared" si="14"/>
        <v>1.0161290322580645</v>
      </c>
      <c r="K29" s="6">
        <f t="shared" ref="K29:U30" si="15">SUM(K10/31)</f>
        <v>1.0870967741935484</v>
      </c>
      <c r="L29" s="6">
        <f t="shared" si="15"/>
        <v>1.2903225806451613</v>
      </c>
      <c r="M29" s="6">
        <f t="shared" si="15"/>
        <v>1.0451612903225806</v>
      </c>
      <c r="N29" s="6">
        <f t="shared" si="15"/>
        <v>0.83225806451612905</v>
      </c>
      <c r="O29" s="6">
        <f t="shared" si="15"/>
        <v>1.0354838709677421</v>
      </c>
      <c r="P29" s="6">
        <f t="shared" si="15"/>
        <v>1.2387096774193549</v>
      </c>
      <c r="Q29" s="6">
        <f t="shared" si="15"/>
        <v>1.7064516129032257</v>
      </c>
      <c r="R29" s="6">
        <f t="shared" si="15"/>
        <v>1.1387096774193548</v>
      </c>
      <c r="S29" s="6">
        <f t="shared" si="15"/>
        <v>1.6741935483870967</v>
      </c>
      <c r="T29" s="20">
        <v>0.9</v>
      </c>
      <c r="U29" s="6">
        <f t="shared" si="15"/>
        <v>1.2935483870967743</v>
      </c>
      <c r="V29" s="6">
        <v>1.6</v>
      </c>
      <c r="W29" s="6"/>
      <c r="X29" s="6">
        <f t="shared" si="5"/>
        <v>1.1471582181259603</v>
      </c>
    </row>
    <row r="30" spans="1:30" ht="12.75">
      <c r="A30" s="5" t="s">
        <v>9</v>
      </c>
      <c r="B30" s="6">
        <f t="shared" si="14"/>
        <v>1.532258064516129</v>
      </c>
      <c r="C30" s="6">
        <f t="shared" si="14"/>
        <v>1.7419354838709677</v>
      </c>
      <c r="D30" s="6">
        <f t="shared" si="14"/>
        <v>1.3806451612903226</v>
      </c>
      <c r="E30" s="6">
        <f t="shared" si="14"/>
        <v>1.4129032258064516</v>
      </c>
      <c r="F30" s="6">
        <f t="shared" si="14"/>
        <v>1.3096774193548388</v>
      </c>
      <c r="G30" s="6">
        <f t="shared" si="14"/>
        <v>1.5612903225806452</v>
      </c>
      <c r="H30" s="6">
        <f t="shared" si="14"/>
        <v>1.5193548387096774</v>
      </c>
      <c r="I30" s="6">
        <f>SUM(I11/31)</f>
        <v>1.4645161290322579</v>
      </c>
      <c r="J30" s="6">
        <f>SUM(J11/31)</f>
        <v>1.7161290322580647</v>
      </c>
      <c r="K30" s="6">
        <f t="shared" si="15"/>
        <v>1.7032258064516128</v>
      </c>
      <c r="L30" s="6">
        <f t="shared" si="15"/>
        <v>1.5354838709677421</v>
      </c>
      <c r="M30" s="6">
        <f t="shared" si="15"/>
        <v>1.7387096774193549</v>
      </c>
      <c r="N30" s="6">
        <f t="shared" si="15"/>
        <v>1.3354838709677419</v>
      </c>
      <c r="O30" s="6">
        <f t="shared" si="15"/>
        <v>1.5709677419354839</v>
      </c>
      <c r="P30" s="6">
        <f t="shared" si="15"/>
        <v>1.5258064516129031</v>
      </c>
      <c r="Q30" s="6">
        <f t="shared" si="15"/>
        <v>2.2129032258064516</v>
      </c>
      <c r="R30" s="6">
        <f t="shared" si="15"/>
        <v>1.2870967741935484</v>
      </c>
      <c r="S30" s="6">
        <f t="shared" si="15"/>
        <v>1.6451612903225807</v>
      </c>
      <c r="T30" s="6">
        <f t="shared" si="15"/>
        <v>1.3548387096774193</v>
      </c>
      <c r="U30" s="6">
        <f t="shared" si="15"/>
        <v>1.7387096774193549</v>
      </c>
      <c r="V30" s="6">
        <v>1.6</v>
      </c>
      <c r="W30" s="6"/>
      <c r="X30" s="6">
        <f t="shared" si="5"/>
        <v>1.5660522273425501</v>
      </c>
    </row>
    <row r="31" spans="1:30" ht="12.75">
      <c r="A31" s="5" t="s">
        <v>10</v>
      </c>
      <c r="B31" s="6">
        <f t="shared" ref="B31:H31" si="16">SUM(B12/30)</f>
        <v>2.1933333333333334</v>
      </c>
      <c r="C31" s="6">
        <f t="shared" si="16"/>
        <v>1.88</v>
      </c>
      <c r="D31" s="6">
        <f t="shared" si="16"/>
        <v>2.46</v>
      </c>
      <c r="E31" s="6">
        <f t="shared" si="16"/>
        <v>2.5066666666666668</v>
      </c>
      <c r="F31" s="6">
        <f t="shared" si="16"/>
        <v>2.2733333333333334</v>
      </c>
      <c r="G31" s="6">
        <f t="shared" si="16"/>
        <v>2.5366666666666666</v>
      </c>
      <c r="H31" s="6">
        <f t="shared" si="16"/>
        <v>2.6866666666666665</v>
      </c>
      <c r="I31" s="6">
        <f t="shared" ref="I31:V31" si="17">SUM(I12/30)</f>
        <v>2.496666666666667</v>
      </c>
      <c r="J31" s="6">
        <f t="shared" si="17"/>
        <v>2.3833333333333333</v>
      </c>
      <c r="K31" s="6">
        <f t="shared" si="17"/>
        <v>2.3966666666666669</v>
      </c>
      <c r="L31" s="6">
        <f t="shared" si="17"/>
        <v>2.7066666666666666</v>
      </c>
      <c r="M31" s="6">
        <f t="shared" si="17"/>
        <v>2.3066666666666666</v>
      </c>
      <c r="N31" s="6">
        <f t="shared" si="17"/>
        <v>2.1</v>
      </c>
      <c r="O31" s="6">
        <f t="shared" si="17"/>
        <v>2.15</v>
      </c>
      <c r="P31" s="6">
        <f t="shared" si="17"/>
        <v>2.6733333333333333</v>
      </c>
      <c r="Q31" s="6">
        <f t="shared" si="17"/>
        <v>2.6333333333333333</v>
      </c>
      <c r="R31" s="6">
        <f t="shared" si="17"/>
        <v>2.5866666666666664</v>
      </c>
      <c r="S31" s="6">
        <f t="shared" si="17"/>
        <v>2.4233333333333333</v>
      </c>
      <c r="T31" s="6">
        <f t="shared" si="17"/>
        <v>2.2233333333333336</v>
      </c>
      <c r="U31" s="6">
        <f t="shared" si="17"/>
        <v>2.3699999999999997</v>
      </c>
      <c r="V31" s="6">
        <f t="shared" si="17"/>
        <v>2.1266666666666665</v>
      </c>
      <c r="W31" s="6"/>
      <c r="X31" s="6">
        <f t="shared" si="5"/>
        <v>2.3863492063492062</v>
      </c>
    </row>
    <row r="32" spans="1:30" ht="12.75">
      <c r="A32" s="5" t="s">
        <v>11</v>
      </c>
      <c r="B32" s="6">
        <f t="shared" ref="B32:N32" si="18">SUM(B13/31)</f>
        <v>3.2677419354838708</v>
      </c>
      <c r="C32" s="6">
        <f t="shared" si="18"/>
        <v>3.4290322580645158</v>
      </c>
      <c r="D32" s="6">
        <f t="shared" si="18"/>
        <v>3.1677419354838712</v>
      </c>
      <c r="E32" s="6">
        <f t="shared" si="18"/>
        <v>3.1580645161290324</v>
      </c>
      <c r="F32" s="6">
        <f t="shared" si="18"/>
        <v>3.338709677419355</v>
      </c>
      <c r="G32" s="6">
        <f t="shared" si="18"/>
        <v>2.9516129032258065</v>
      </c>
      <c r="H32" s="6">
        <f t="shared" si="18"/>
        <v>3.7193548387096773</v>
      </c>
      <c r="I32" s="6">
        <f t="shared" si="18"/>
        <v>3.064516129032258</v>
      </c>
      <c r="J32" s="6">
        <f t="shared" si="18"/>
        <v>2.806451612903226</v>
      </c>
      <c r="K32" s="6">
        <f t="shared" si="18"/>
        <v>3.2387096774193549</v>
      </c>
      <c r="L32" s="6">
        <f t="shared" si="18"/>
        <v>3.3354838709677419</v>
      </c>
      <c r="M32" s="6">
        <f t="shared" si="18"/>
        <v>3.7032258064516128</v>
      </c>
      <c r="N32" s="6">
        <f t="shared" si="18"/>
        <v>3.0419354838709678</v>
      </c>
      <c r="O32" s="6">
        <f t="shared" ref="O32:V32" si="19">SUM(O13/31)</f>
        <v>2.3612903225806452</v>
      </c>
      <c r="P32" s="6">
        <f t="shared" si="19"/>
        <v>3.3451612903225807</v>
      </c>
      <c r="Q32" s="6">
        <f t="shared" si="19"/>
        <v>2.7935483870967741</v>
      </c>
      <c r="R32" s="6">
        <f t="shared" si="19"/>
        <v>3.6129032258064515</v>
      </c>
      <c r="S32" s="6">
        <f t="shared" si="19"/>
        <v>3.5451612903225809</v>
      </c>
      <c r="T32" s="6">
        <f t="shared" si="19"/>
        <v>3.3419354838709676</v>
      </c>
      <c r="U32" s="6">
        <f t="shared" si="19"/>
        <v>3.9935483870967743</v>
      </c>
      <c r="V32" s="6">
        <f t="shared" si="19"/>
        <v>3.7193548387096773</v>
      </c>
      <c r="W32" s="6"/>
      <c r="X32" s="6">
        <f t="shared" si="5"/>
        <v>3.2826420890937023</v>
      </c>
    </row>
    <row r="33" spans="1:24" ht="12.75">
      <c r="A33" s="5" t="s">
        <v>12</v>
      </c>
      <c r="B33" s="6">
        <f t="shared" ref="B33:V33" si="20">SUM(B14/30)</f>
        <v>4.0999999999999996</v>
      </c>
      <c r="C33" s="6">
        <f t="shared" si="20"/>
        <v>5.4666666666666668</v>
      </c>
      <c r="D33" s="6">
        <f t="shared" si="20"/>
        <v>3.6300000000000003</v>
      </c>
      <c r="E33" s="6">
        <f t="shared" si="20"/>
        <v>3.3933333333333331</v>
      </c>
      <c r="F33" s="6">
        <f t="shared" si="20"/>
        <v>3.7733333333333334</v>
      </c>
      <c r="G33" s="6">
        <f t="shared" si="20"/>
        <v>3.4033333333333333</v>
      </c>
      <c r="H33" s="6">
        <f t="shared" si="20"/>
        <v>3.89</v>
      </c>
      <c r="I33" s="6">
        <f t="shared" si="20"/>
        <v>4.0733333333333333</v>
      </c>
      <c r="J33" s="6">
        <f t="shared" si="20"/>
        <v>4.37</v>
      </c>
      <c r="K33" s="6">
        <f t="shared" si="20"/>
        <v>4.4733333333333327</v>
      </c>
      <c r="L33" s="6">
        <f t="shared" si="20"/>
        <v>4.2033333333333331</v>
      </c>
      <c r="M33" s="6">
        <f t="shared" si="20"/>
        <v>4.2266666666666666</v>
      </c>
      <c r="N33" s="6">
        <f t="shared" si="20"/>
        <v>3.8666666666666667</v>
      </c>
      <c r="O33" s="6">
        <f t="shared" si="20"/>
        <v>3.4633333333333334</v>
      </c>
      <c r="P33" s="6">
        <f t="shared" si="20"/>
        <v>4.4266666666666667</v>
      </c>
      <c r="Q33" s="6">
        <f t="shared" si="20"/>
        <v>4.4000000000000004</v>
      </c>
      <c r="R33" s="6">
        <f t="shared" si="20"/>
        <v>3.8866666666666663</v>
      </c>
      <c r="S33" s="6">
        <f t="shared" si="20"/>
        <v>3.6566666666666667</v>
      </c>
      <c r="T33" s="6">
        <f t="shared" si="20"/>
        <v>4.7600000000000007</v>
      </c>
      <c r="U33" s="6">
        <f t="shared" si="20"/>
        <v>4.5966666666666667</v>
      </c>
      <c r="V33" s="6">
        <f t="shared" si="20"/>
        <v>4.22</v>
      </c>
      <c r="W33" s="6"/>
      <c r="X33" s="6">
        <f t="shared" si="5"/>
        <v>4.1085714285714294</v>
      </c>
    </row>
    <row r="34" spans="1:24" ht="12.75">
      <c r="A34" s="5" t="s">
        <v>13</v>
      </c>
      <c r="B34" s="6">
        <f t="shared" ref="B34:V34" si="21">SUM(B15/31)</f>
        <v>4.8258064516129027</v>
      </c>
      <c r="C34" s="6">
        <f t="shared" si="21"/>
        <v>5.145161290322581</v>
      </c>
      <c r="D34" s="6">
        <f t="shared" si="21"/>
        <v>4.6258064516129034</v>
      </c>
      <c r="E34" s="6">
        <f t="shared" si="21"/>
        <v>4.0741935483870968</v>
      </c>
      <c r="F34" s="6">
        <f t="shared" si="21"/>
        <v>5.3290322580645162</v>
      </c>
      <c r="G34" s="6">
        <f t="shared" si="21"/>
        <v>4.1161290322580646</v>
      </c>
      <c r="H34" s="6">
        <f t="shared" si="21"/>
        <v>4.4709677419354836</v>
      </c>
      <c r="I34" s="6">
        <f t="shared" si="21"/>
        <v>5.3000000000000007</v>
      </c>
      <c r="J34" s="6">
        <f t="shared" si="21"/>
        <v>4.0451612903225804</v>
      </c>
      <c r="K34" s="6">
        <f t="shared" si="21"/>
        <v>4.2451612903225806</v>
      </c>
      <c r="L34" s="6">
        <f t="shared" si="21"/>
        <v>4.0483870967741939</v>
      </c>
      <c r="M34" s="6">
        <f t="shared" si="21"/>
        <v>4.1516129032258062</v>
      </c>
      <c r="N34" s="6">
        <f t="shared" si="21"/>
        <v>3.9548387096774191</v>
      </c>
      <c r="O34" s="6">
        <f t="shared" si="21"/>
        <v>4.4548387096774196</v>
      </c>
      <c r="P34" s="6">
        <f t="shared" si="21"/>
        <v>5.0032258064516126</v>
      </c>
      <c r="Q34" s="6">
        <f t="shared" si="21"/>
        <v>3.5999999999999996</v>
      </c>
      <c r="R34" s="6">
        <f t="shared" si="21"/>
        <v>4.8322580645161297</v>
      </c>
      <c r="S34" s="6">
        <f t="shared" si="21"/>
        <v>4.6064516129032258</v>
      </c>
      <c r="T34" s="6">
        <f t="shared" si="21"/>
        <v>4.0838709677419356</v>
      </c>
      <c r="U34" s="6">
        <f t="shared" si="21"/>
        <v>4.7645161290322573</v>
      </c>
      <c r="V34" s="6">
        <f t="shared" si="21"/>
        <v>4.9580645161290322</v>
      </c>
      <c r="W34" s="6"/>
      <c r="X34" s="6">
        <f t="shared" si="5"/>
        <v>4.5064516129032244</v>
      </c>
    </row>
  </sheetData>
  <phoneticPr fontId="0" type="noConversion"/>
  <printOptions gridLines="1"/>
  <pageMargins left="0" right="0" top="0.59055118110236227"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8"/>
  <sheetViews>
    <sheetView workbookViewId="0"/>
  </sheetViews>
  <sheetFormatPr defaultRowHeight="11.25"/>
  <cols>
    <col min="1" max="1" width="10.5" customWidth="1"/>
    <col min="2" max="3" width="7.6640625" customWidth="1"/>
    <col min="4" max="4" width="8.5" bestFit="1" customWidth="1"/>
    <col min="5" max="6" width="7.6640625" customWidth="1"/>
    <col min="7" max="7" width="8.5" bestFit="1" customWidth="1"/>
    <col min="8" max="8" width="7.6640625" customWidth="1"/>
    <col min="9" max="10" width="8.5" bestFit="1" customWidth="1"/>
    <col min="11" max="11" width="7.6640625" customWidth="1"/>
    <col min="12" max="12" width="8.5" bestFit="1" customWidth="1"/>
    <col min="13" max="16" width="7.6640625" customWidth="1"/>
    <col min="17" max="20" width="8.5" bestFit="1" customWidth="1"/>
    <col min="21" max="21" width="9.33203125" bestFit="1" customWidth="1"/>
    <col min="22" max="23" width="9.33203125" customWidth="1"/>
    <col min="24" max="24" width="12.5" bestFit="1" customWidth="1"/>
    <col min="28" max="29" width="8.83203125" customWidth="1"/>
    <col min="30" max="30" width="9.5" bestFit="1" customWidth="1"/>
  </cols>
  <sheetData>
    <row r="1" spans="1:28" ht="12.75">
      <c r="A1" s="1" t="s">
        <v>149</v>
      </c>
      <c r="B1" s="48"/>
      <c r="C1" s="48"/>
      <c r="D1" s="48"/>
      <c r="E1" s="48"/>
      <c r="F1" s="48"/>
      <c r="G1" s="48"/>
      <c r="H1" s="48"/>
      <c r="I1" s="48"/>
      <c r="J1" s="48"/>
      <c r="K1" s="48"/>
      <c r="L1" s="48"/>
      <c r="M1" s="48"/>
      <c r="N1" s="48"/>
      <c r="O1" s="48"/>
      <c r="P1" s="48"/>
      <c r="Q1" s="48"/>
      <c r="R1" s="48"/>
      <c r="S1" s="48"/>
      <c r="T1" s="48"/>
      <c r="U1" s="48"/>
      <c r="V1" s="48"/>
      <c r="W1" s="48"/>
      <c r="X1" s="1" t="s">
        <v>0</v>
      </c>
    </row>
    <row r="2" spans="1:28" ht="12.75">
      <c r="X2" s="18" t="s">
        <v>1</v>
      </c>
    </row>
    <row r="3" spans="1:28" ht="12.75">
      <c r="A3" s="5"/>
      <c r="B3" s="5">
        <v>1996</v>
      </c>
      <c r="C3" s="5">
        <v>1997</v>
      </c>
      <c r="D3" s="5">
        <v>1998</v>
      </c>
      <c r="E3" s="5">
        <v>1999</v>
      </c>
      <c r="F3" s="5">
        <v>2000</v>
      </c>
      <c r="G3" s="5">
        <v>2001</v>
      </c>
      <c r="H3" s="5">
        <v>2002</v>
      </c>
      <c r="I3" s="5">
        <v>2003</v>
      </c>
      <c r="J3" s="5">
        <v>2004</v>
      </c>
      <c r="K3" s="5">
        <v>2005</v>
      </c>
      <c r="L3" s="5">
        <v>2006</v>
      </c>
      <c r="M3" s="5">
        <v>2007</v>
      </c>
      <c r="N3" s="5">
        <v>2008</v>
      </c>
      <c r="O3" s="5">
        <v>2009</v>
      </c>
      <c r="P3" s="5">
        <v>2010</v>
      </c>
      <c r="Q3" s="5">
        <v>2011</v>
      </c>
      <c r="R3" s="5">
        <v>2012</v>
      </c>
      <c r="S3" s="5">
        <v>2013</v>
      </c>
      <c r="T3" s="5">
        <v>2014</v>
      </c>
      <c r="U3" s="5">
        <v>2015</v>
      </c>
      <c r="V3" s="5">
        <v>2016</v>
      </c>
      <c r="W3" s="5">
        <v>2017</v>
      </c>
      <c r="X3" s="18" t="s">
        <v>197</v>
      </c>
    </row>
    <row r="4" spans="1:28" ht="12.75">
      <c r="A4" s="5" t="s">
        <v>2</v>
      </c>
      <c r="B4" s="5"/>
      <c r="C4" s="6">
        <f t="shared" ref="C4:U4" si="0">C25-C44</f>
        <v>-43.2</v>
      </c>
      <c r="D4" s="6">
        <f t="shared" si="0"/>
        <v>-132.39999999999998</v>
      </c>
      <c r="E4" s="6">
        <f t="shared" si="0"/>
        <v>-89.200000000000017</v>
      </c>
      <c r="F4" s="6">
        <f t="shared" si="0"/>
        <v>-32.899999999999991</v>
      </c>
      <c r="G4" s="6">
        <f t="shared" si="0"/>
        <v>-140.30000000000001</v>
      </c>
      <c r="H4" s="6">
        <f t="shared" si="0"/>
        <v>-52.7</v>
      </c>
      <c r="I4" s="6">
        <f t="shared" si="0"/>
        <v>-123.10000000000001</v>
      </c>
      <c r="J4" s="6">
        <f t="shared" si="0"/>
        <v>-117.1</v>
      </c>
      <c r="K4" s="6">
        <f t="shared" si="0"/>
        <v>-70.399999999999991</v>
      </c>
      <c r="L4" s="6">
        <f t="shared" si="0"/>
        <v>-100.89999999999999</v>
      </c>
      <c r="M4" s="6">
        <f t="shared" si="0"/>
        <v>-68.3</v>
      </c>
      <c r="N4" s="6">
        <f t="shared" si="0"/>
        <v>-125.6</v>
      </c>
      <c r="O4" s="6">
        <f t="shared" si="0"/>
        <v>-129.6</v>
      </c>
      <c r="P4" s="6">
        <f t="shared" si="0"/>
        <v>-91.300000000000011</v>
      </c>
      <c r="Q4" s="6">
        <f t="shared" si="0"/>
        <v>-114.3</v>
      </c>
      <c r="R4" s="6">
        <f t="shared" si="0"/>
        <v>-136.30000000000001</v>
      </c>
      <c r="S4" s="6">
        <f t="shared" si="0"/>
        <v>-100.4</v>
      </c>
      <c r="T4" s="6">
        <f t="shared" si="0"/>
        <v>-61.2</v>
      </c>
      <c r="U4" s="6">
        <f t="shared" si="0"/>
        <v>-139.4</v>
      </c>
      <c r="V4" s="6">
        <f t="shared" ref="V4:W6" si="1">V25-V44</f>
        <v>-71.2</v>
      </c>
      <c r="W4" s="6">
        <f t="shared" si="1"/>
        <v>-154.30000000000001</v>
      </c>
      <c r="X4" s="6">
        <f>AVERAGE(B4:V4)</f>
        <v>-96.99</v>
      </c>
    </row>
    <row r="5" spans="1:28" ht="12.75">
      <c r="A5" s="5" t="s">
        <v>3</v>
      </c>
      <c r="B5" s="5"/>
      <c r="C5" s="6">
        <f t="shared" ref="C5:U5" si="2">C26-C45</f>
        <v>-57.3</v>
      </c>
      <c r="D5" s="6">
        <f t="shared" si="2"/>
        <v>-80.5</v>
      </c>
      <c r="E5" s="6">
        <f t="shared" si="2"/>
        <v>-98.5</v>
      </c>
      <c r="F5" s="6">
        <f t="shared" si="2"/>
        <v>-81.400000000000006</v>
      </c>
      <c r="G5" s="6">
        <f t="shared" si="2"/>
        <v>-106.80000000000001</v>
      </c>
      <c r="H5" s="6">
        <f t="shared" si="2"/>
        <v>-59.6</v>
      </c>
      <c r="I5" s="6">
        <f t="shared" si="2"/>
        <v>-92.2</v>
      </c>
      <c r="J5" s="6">
        <f t="shared" si="2"/>
        <v>18.299999999999997</v>
      </c>
      <c r="K5" s="6">
        <f t="shared" si="2"/>
        <v>-87.300000000000011</v>
      </c>
      <c r="L5" s="6">
        <f t="shared" si="2"/>
        <v>-79.2</v>
      </c>
      <c r="M5" s="6">
        <f t="shared" si="2"/>
        <v>-91.4</v>
      </c>
      <c r="N5" s="6">
        <f t="shared" si="2"/>
        <v>-85.3</v>
      </c>
      <c r="O5" s="6">
        <f t="shared" si="2"/>
        <v>7.9000000000000057</v>
      </c>
      <c r="P5" s="6">
        <f t="shared" si="2"/>
        <v>-90.3</v>
      </c>
      <c r="Q5" s="6">
        <f t="shared" si="2"/>
        <v>-123.2</v>
      </c>
      <c r="R5" s="6">
        <f t="shared" si="2"/>
        <v>-57.5</v>
      </c>
      <c r="S5" s="6">
        <f t="shared" si="2"/>
        <v>-96.4</v>
      </c>
      <c r="T5" s="6">
        <f t="shared" si="2"/>
        <v>-101.4</v>
      </c>
      <c r="U5" s="6">
        <f t="shared" si="2"/>
        <v>-101.89999999999999</v>
      </c>
      <c r="V5" s="6">
        <f t="shared" si="1"/>
        <v>-124.9</v>
      </c>
      <c r="W5" s="6">
        <f t="shared" si="1"/>
        <v>-60.100000000000009</v>
      </c>
      <c r="X5" s="6">
        <f t="shared" ref="X5:X15" si="3">AVERAGE(B5:V5)</f>
        <v>-79.445000000000022</v>
      </c>
    </row>
    <row r="6" spans="1:28" ht="12.75">
      <c r="A6" s="5" t="s">
        <v>4</v>
      </c>
      <c r="B6" s="5"/>
      <c r="C6" s="6">
        <f t="shared" ref="C6:U6" si="4">C27-C46</f>
        <v>-39.300000000000004</v>
      </c>
      <c r="D6" s="6">
        <f t="shared" si="4"/>
        <v>-68</v>
      </c>
      <c r="E6" s="6">
        <f t="shared" si="4"/>
        <v>-48.599999999999994</v>
      </c>
      <c r="F6" s="6">
        <f t="shared" si="4"/>
        <v>-68.900000000000006</v>
      </c>
      <c r="G6" s="6">
        <f t="shared" si="4"/>
        <v>-93.7</v>
      </c>
      <c r="H6" s="6">
        <f t="shared" si="4"/>
        <v>-81.3</v>
      </c>
      <c r="I6" s="6">
        <f t="shared" si="4"/>
        <v>-68.099999999999994</v>
      </c>
      <c r="J6" s="6">
        <f t="shared" si="4"/>
        <v>-91</v>
      </c>
      <c r="K6" s="6">
        <f t="shared" si="4"/>
        <v>-12.799999999999997</v>
      </c>
      <c r="L6" s="6">
        <f t="shared" si="4"/>
        <v>-51.1</v>
      </c>
      <c r="M6" s="6">
        <f t="shared" si="4"/>
        <v>-97.2</v>
      </c>
      <c r="N6" s="6">
        <f t="shared" si="4"/>
        <v>-39.200000000000003</v>
      </c>
      <c r="O6" s="6">
        <f t="shared" si="4"/>
        <v>-82.9</v>
      </c>
      <c r="P6" s="6">
        <f t="shared" si="4"/>
        <v>-87.7</v>
      </c>
      <c r="Q6" s="6">
        <f t="shared" si="4"/>
        <v>-80</v>
      </c>
      <c r="R6" s="6">
        <f t="shared" si="4"/>
        <v>-42.6</v>
      </c>
      <c r="S6" s="6">
        <f t="shared" si="4"/>
        <v>-82.1</v>
      </c>
      <c r="T6" s="6">
        <f t="shared" si="4"/>
        <v>-67</v>
      </c>
      <c r="U6" s="6">
        <f t="shared" si="4"/>
        <v>-61.1</v>
      </c>
      <c r="V6" s="6">
        <f t="shared" si="1"/>
        <v>-59.400000000000006</v>
      </c>
      <c r="W6" s="6">
        <f t="shared" si="1"/>
        <v>-37.700000000000003</v>
      </c>
      <c r="X6" s="6">
        <f t="shared" si="3"/>
        <v>-66.099999999999994</v>
      </c>
    </row>
    <row r="7" spans="1:28" ht="12.75">
      <c r="A7" s="5" t="s">
        <v>5</v>
      </c>
      <c r="B7" s="5"/>
      <c r="C7" s="6">
        <f t="shared" ref="C7:W7" si="5">C28-C47</f>
        <v>-22.000000000000007</v>
      </c>
      <c r="D7" s="6">
        <f t="shared" si="5"/>
        <v>-43.5</v>
      </c>
      <c r="E7" s="6">
        <f t="shared" si="5"/>
        <v>-31.699999999999996</v>
      </c>
      <c r="F7" s="6">
        <f t="shared" si="5"/>
        <v>40.400000000000006</v>
      </c>
      <c r="G7" s="6">
        <f t="shared" si="5"/>
        <v>-45.3</v>
      </c>
      <c r="H7" s="6">
        <f t="shared" si="5"/>
        <v>-36.5</v>
      </c>
      <c r="I7" s="6">
        <f t="shared" si="5"/>
        <v>-45.7</v>
      </c>
      <c r="J7" s="6">
        <f t="shared" si="5"/>
        <v>0</v>
      </c>
      <c r="K7" s="6">
        <f t="shared" si="5"/>
        <v>-56.9</v>
      </c>
      <c r="L7" s="6">
        <f t="shared" si="5"/>
        <v>11.400000000000006</v>
      </c>
      <c r="M7" s="6">
        <f t="shared" si="5"/>
        <v>-6</v>
      </c>
      <c r="N7" s="6">
        <f t="shared" si="5"/>
        <v>60.5</v>
      </c>
      <c r="O7" s="6">
        <f t="shared" si="5"/>
        <v>-6.3999999999999986</v>
      </c>
      <c r="P7" s="6">
        <f t="shared" si="5"/>
        <v>-78.599999999999994</v>
      </c>
      <c r="Q7" s="6">
        <f t="shared" si="5"/>
        <v>7.7999999999999972</v>
      </c>
      <c r="R7" s="6">
        <f t="shared" si="5"/>
        <v>-44.400000000000006</v>
      </c>
      <c r="S7" s="6">
        <f t="shared" si="5"/>
        <v>30</v>
      </c>
      <c r="T7" s="6">
        <f t="shared" si="5"/>
        <v>82.9</v>
      </c>
      <c r="U7" s="6">
        <f t="shared" si="5"/>
        <v>-12</v>
      </c>
      <c r="V7" s="6">
        <f t="shared" si="5"/>
        <v>-43.1</v>
      </c>
      <c r="W7" s="6">
        <f t="shared" si="5"/>
        <v>73.900000000000006</v>
      </c>
      <c r="X7" s="6">
        <f t="shared" si="3"/>
        <v>-11.954999999999998</v>
      </c>
    </row>
    <row r="8" spans="1:28" ht="12.75">
      <c r="A8" s="5" t="s">
        <v>6</v>
      </c>
      <c r="B8" s="5"/>
      <c r="C8" s="6">
        <f t="shared" ref="C8:V8" si="6">C29-C48</f>
        <v>-15.3</v>
      </c>
      <c r="D8" s="6">
        <f t="shared" si="6"/>
        <v>11.700000000000003</v>
      </c>
      <c r="E8" s="6">
        <f t="shared" si="6"/>
        <v>-24.900000000000002</v>
      </c>
      <c r="F8" s="6">
        <f t="shared" si="6"/>
        <v>18.900000000000006</v>
      </c>
      <c r="G8" s="6">
        <f t="shared" si="6"/>
        <v>-18.3</v>
      </c>
      <c r="H8" s="6">
        <f t="shared" si="6"/>
        <v>-14.900000000000002</v>
      </c>
      <c r="I8" s="6">
        <f t="shared" si="6"/>
        <v>-9.7999999999999972</v>
      </c>
      <c r="J8" s="6">
        <f t="shared" si="6"/>
        <v>11.599999999999994</v>
      </c>
      <c r="K8" s="6">
        <f t="shared" si="6"/>
        <v>55.6</v>
      </c>
      <c r="L8" s="6">
        <f t="shared" si="6"/>
        <v>5.8999999999999986</v>
      </c>
      <c r="M8" s="6">
        <f t="shared" si="6"/>
        <v>22.9</v>
      </c>
      <c r="N8" s="6">
        <f t="shared" si="6"/>
        <v>-31.200000000000003</v>
      </c>
      <c r="O8" s="6">
        <f t="shared" si="6"/>
        <v>-7.3000000000000043</v>
      </c>
      <c r="P8" s="6">
        <f t="shared" si="6"/>
        <v>126.69999999999999</v>
      </c>
      <c r="Q8" s="6">
        <f t="shared" si="6"/>
        <v>66.400000000000006</v>
      </c>
      <c r="R8" s="6">
        <f t="shared" si="6"/>
        <v>-21</v>
      </c>
      <c r="S8" s="6">
        <f t="shared" si="6"/>
        <v>46.300000000000004</v>
      </c>
      <c r="T8" s="6">
        <f t="shared" si="6"/>
        <v>-45.8</v>
      </c>
      <c r="U8" s="6">
        <f t="shared" si="6"/>
        <v>-30.6</v>
      </c>
      <c r="V8" s="6">
        <f t="shared" si="6"/>
        <v>35.900000000000006</v>
      </c>
      <c r="W8" s="6"/>
      <c r="X8" s="6">
        <f t="shared" si="3"/>
        <v>9.14</v>
      </c>
      <c r="AA8" s="6"/>
      <c r="AB8" s="6"/>
    </row>
    <row r="9" spans="1:28" ht="12.75">
      <c r="A9" s="5" t="s">
        <v>7</v>
      </c>
      <c r="B9" s="6">
        <f t="shared" ref="B9:B15" si="7">B30-B49</f>
        <v>3</v>
      </c>
      <c r="C9" s="6">
        <f t="shared" ref="C9:U9" si="8">C30-C49</f>
        <v>32.299999999999997</v>
      </c>
      <c r="D9" s="6">
        <f t="shared" si="8"/>
        <v>49.300000000000004</v>
      </c>
      <c r="E9" s="6">
        <f t="shared" si="8"/>
        <v>54.199999999999996</v>
      </c>
      <c r="F9" s="6">
        <f t="shared" si="8"/>
        <v>30.7</v>
      </c>
      <c r="G9" s="6">
        <f t="shared" si="8"/>
        <v>40.499999999999993</v>
      </c>
      <c r="H9" s="6">
        <f t="shared" si="8"/>
        <v>82.9</v>
      </c>
      <c r="I9" s="6">
        <f t="shared" si="8"/>
        <v>35.700000000000003</v>
      </c>
      <c r="J9" s="6">
        <f t="shared" si="8"/>
        <v>23</v>
      </c>
      <c r="K9" s="6">
        <f t="shared" si="8"/>
        <v>-16.200000000000003</v>
      </c>
      <c r="L9" s="6">
        <f t="shared" si="8"/>
        <v>20.300000000000004</v>
      </c>
      <c r="M9" s="6">
        <f t="shared" si="8"/>
        <v>13.299999999999997</v>
      </c>
      <c r="N9" s="6">
        <f t="shared" si="8"/>
        <v>-8.0000000000000036</v>
      </c>
      <c r="O9" s="6">
        <f t="shared" si="8"/>
        <v>28.800000000000004</v>
      </c>
      <c r="P9" s="6">
        <f t="shared" si="8"/>
        <v>122.9</v>
      </c>
      <c r="Q9" s="6">
        <f t="shared" si="8"/>
        <v>26.9</v>
      </c>
      <c r="R9" s="6">
        <f t="shared" si="8"/>
        <v>37.300000000000004</v>
      </c>
      <c r="S9" s="6">
        <f t="shared" si="8"/>
        <v>85.5</v>
      </c>
      <c r="T9" s="6">
        <f t="shared" si="8"/>
        <v>56</v>
      </c>
      <c r="U9" s="6">
        <f t="shared" si="8"/>
        <v>46.7</v>
      </c>
      <c r="V9" s="6">
        <f>V30-V49</f>
        <v>38.9</v>
      </c>
      <c r="W9" s="6"/>
      <c r="X9" s="6">
        <f t="shared" si="3"/>
        <v>38.285714285714285</v>
      </c>
      <c r="AA9" s="6"/>
      <c r="AB9" s="6"/>
    </row>
    <row r="10" spans="1:28" ht="12.75">
      <c r="A10" s="5" t="s">
        <v>8</v>
      </c>
      <c r="B10" s="6">
        <f t="shared" si="7"/>
        <v>90</v>
      </c>
      <c r="C10" s="6">
        <f t="shared" ref="C10:U10" si="9">C31-C50</f>
        <v>-7.3999999999999986</v>
      </c>
      <c r="D10" s="6">
        <f t="shared" si="9"/>
        <v>145.1</v>
      </c>
      <c r="E10" s="6">
        <f t="shared" si="9"/>
        <v>77.599999999999994</v>
      </c>
      <c r="F10" s="6">
        <f t="shared" si="9"/>
        <v>11.799999999999997</v>
      </c>
      <c r="G10" s="6">
        <f t="shared" si="9"/>
        <v>-9.1000000000000014</v>
      </c>
      <c r="H10" s="6">
        <f t="shared" si="9"/>
        <v>-15.300000000000004</v>
      </c>
      <c r="I10" s="6">
        <f t="shared" si="9"/>
        <v>-24.2</v>
      </c>
      <c r="J10" s="6">
        <f t="shared" si="9"/>
        <v>60.7</v>
      </c>
      <c r="K10" s="6">
        <f t="shared" si="9"/>
        <v>54.099999999999994</v>
      </c>
      <c r="L10" s="6">
        <f t="shared" si="9"/>
        <v>0.79999999999999716</v>
      </c>
      <c r="M10" s="6">
        <f t="shared" si="9"/>
        <v>21.200000000000003</v>
      </c>
      <c r="N10" s="6">
        <f t="shared" si="9"/>
        <v>126.8</v>
      </c>
      <c r="O10" s="6">
        <f t="shared" si="9"/>
        <v>18.699999999999996</v>
      </c>
      <c r="P10" s="6">
        <f t="shared" si="9"/>
        <v>19.200000000000003</v>
      </c>
      <c r="Q10" s="6">
        <f t="shared" si="9"/>
        <v>-12.299999999999997</v>
      </c>
      <c r="R10" s="6">
        <f t="shared" si="9"/>
        <v>37.700000000000003</v>
      </c>
      <c r="S10" s="6">
        <f t="shared" si="9"/>
        <v>-17.100000000000001</v>
      </c>
      <c r="T10" s="6">
        <f t="shared" si="9"/>
        <v>-25</v>
      </c>
      <c r="U10" s="6">
        <f t="shared" si="9"/>
        <v>-4.8999999999999986</v>
      </c>
      <c r="V10" s="6">
        <f>V31-V50</f>
        <v>-16</v>
      </c>
      <c r="W10" s="6"/>
      <c r="X10" s="6">
        <f t="shared" si="3"/>
        <v>25.352380952380958</v>
      </c>
      <c r="Y10" s="6"/>
      <c r="AA10" s="6"/>
      <c r="AB10" s="6"/>
    </row>
    <row r="11" spans="1:28" ht="12.75">
      <c r="A11" s="5" t="s">
        <v>9</v>
      </c>
      <c r="B11" s="6">
        <f t="shared" si="7"/>
        <v>15.899999999999999</v>
      </c>
      <c r="C11" s="6">
        <f t="shared" ref="C11:U11" si="10">C32-C51</f>
        <v>-18.399999999999999</v>
      </c>
      <c r="D11" s="6">
        <f t="shared" si="10"/>
        <v>6.3000000000000043</v>
      </c>
      <c r="E11" s="6">
        <f t="shared" si="10"/>
        <v>-3.7999999999999972</v>
      </c>
      <c r="F11" s="6">
        <f t="shared" si="10"/>
        <v>31.6</v>
      </c>
      <c r="G11" s="6">
        <f t="shared" si="10"/>
        <v>3.6000000000000014</v>
      </c>
      <c r="H11" s="6">
        <f t="shared" si="10"/>
        <v>-22.3</v>
      </c>
      <c r="I11" s="6">
        <f t="shared" si="10"/>
        <v>-19.2</v>
      </c>
      <c r="J11" s="6">
        <f t="shared" si="10"/>
        <v>-8.8000000000000043</v>
      </c>
      <c r="K11" s="6">
        <f t="shared" si="10"/>
        <v>-38</v>
      </c>
      <c r="L11" s="6">
        <f t="shared" si="10"/>
        <v>14.799999999999997</v>
      </c>
      <c r="M11" s="6">
        <f t="shared" si="10"/>
        <v>-11.299999999999997</v>
      </c>
      <c r="N11" s="6">
        <f t="shared" si="10"/>
        <v>90</v>
      </c>
      <c r="O11" s="6">
        <f t="shared" si="10"/>
        <v>33.5</v>
      </c>
      <c r="P11" s="6">
        <f t="shared" si="10"/>
        <v>35.900000000000006</v>
      </c>
      <c r="Q11" s="6">
        <f t="shared" si="10"/>
        <v>-15.999999999999993</v>
      </c>
      <c r="R11" s="6">
        <f t="shared" si="10"/>
        <v>83.300000000000011</v>
      </c>
      <c r="S11" s="6">
        <f t="shared" si="10"/>
        <v>14.400000000000006</v>
      </c>
      <c r="T11" s="6">
        <f t="shared" si="10"/>
        <v>-32.4</v>
      </c>
      <c r="U11" s="6">
        <f t="shared" si="10"/>
        <v>-4.1000000000000014</v>
      </c>
      <c r="V11" s="6">
        <f>V32-V51</f>
        <v>-10.299999999999997</v>
      </c>
      <c r="W11" s="6"/>
      <c r="X11" s="6">
        <f t="shared" si="3"/>
        <v>6.8904761904761926</v>
      </c>
      <c r="Y11" s="6"/>
      <c r="AA11" s="6"/>
      <c r="AB11" s="6"/>
    </row>
    <row r="12" spans="1:28" ht="12.75">
      <c r="A12" s="5" t="s">
        <v>10</v>
      </c>
      <c r="B12" s="6">
        <f t="shared" si="7"/>
        <v>-12.199999999999996</v>
      </c>
      <c r="C12" s="6">
        <f t="shared" ref="C12:V12" si="11">C33-C52</f>
        <v>-6.2999999999999972</v>
      </c>
      <c r="D12" s="6">
        <f t="shared" si="11"/>
        <v>-25.699999999999996</v>
      </c>
      <c r="E12" s="6">
        <f t="shared" si="11"/>
        <v>-49.300000000000004</v>
      </c>
      <c r="F12" s="6">
        <f t="shared" si="11"/>
        <v>-26.800000000000004</v>
      </c>
      <c r="G12" s="6">
        <f t="shared" si="11"/>
        <v>-63.499999999999993</v>
      </c>
      <c r="H12" s="6">
        <f t="shared" si="11"/>
        <v>-27.599999999999994</v>
      </c>
      <c r="I12" s="6">
        <f t="shared" si="11"/>
        <v>20.5</v>
      </c>
      <c r="J12" s="6">
        <f t="shared" si="11"/>
        <v>11.900000000000006</v>
      </c>
      <c r="K12" s="6">
        <f t="shared" si="11"/>
        <v>-52.7</v>
      </c>
      <c r="L12" s="6">
        <f t="shared" si="11"/>
        <v>-74.2</v>
      </c>
      <c r="M12" s="6">
        <f t="shared" si="11"/>
        <v>-33.800000000000004</v>
      </c>
      <c r="N12" s="6">
        <f t="shared" si="11"/>
        <v>12.799999999999997</v>
      </c>
      <c r="O12" s="6">
        <f t="shared" si="11"/>
        <v>-14.299999999999997</v>
      </c>
      <c r="P12" s="6">
        <f t="shared" si="11"/>
        <v>12.799999999999997</v>
      </c>
      <c r="Q12" s="6">
        <f t="shared" si="11"/>
        <v>-45.2</v>
      </c>
      <c r="R12" s="6">
        <f t="shared" si="11"/>
        <v>-45.199999999999996</v>
      </c>
      <c r="S12" s="6">
        <f t="shared" si="11"/>
        <v>-5.5</v>
      </c>
      <c r="T12" s="6">
        <f t="shared" si="11"/>
        <v>-25.700000000000003</v>
      </c>
      <c r="U12" s="6">
        <f t="shared" si="11"/>
        <v>-16.699999999999996</v>
      </c>
      <c r="V12" s="6">
        <f t="shared" si="11"/>
        <v>-37.4</v>
      </c>
      <c r="W12" s="6"/>
      <c r="X12" s="6">
        <f t="shared" si="3"/>
        <v>-24.004761904761899</v>
      </c>
      <c r="Y12" s="6"/>
      <c r="AA12" s="17"/>
      <c r="AB12" s="17"/>
    </row>
    <row r="13" spans="1:28" ht="12.75">
      <c r="A13" s="5" t="s">
        <v>11</v>
      </c>
      <c r="B13" s="6">
        <f t="shared" si="7"/>
        <v>-46.3</v>
      </c>
      <c r="C13" s="6">
        <f t="shared" ref="C13:V13" si="12">C34-C53</f>
        <v>-79.8</v>
      </c>
      <c r="D13" s="6">
        <f t="shared" si="12"/>
        <v>46.3</v>
      </c>
      <c r="E13" s="6">
        <f t="shared" si="12"/>
        <v>-55.500000000000007</v>
      </c>
      <c r="F13" s="6">
        <f t="shared" si="12"/>
        <v>-45.7</v>
      </c>
      <c r="G13" s="6">
        <f t="shared" si="12"/>
        <v>69.5</v>
      </c>
      <c r="H13" s="6">
        <f t="shared" si="12"/>
        <v>-100.1</v>
      </c>
      <c r="I13" s="6">
        <f t="shared" si="12"/>
        <v>-37.6</v>
      </c>
      <c r="J13" s="6">
        <f t="shared" si="12"/>
        <v>-4</v>
      </c>
      <c r="K13" s="6">
        <f t="shared" si="12"/>
        <v>-46.800000000000004</v>
      </c>
      <c r="L13" s="6">
        <f t="shared" si="12"/>
        <v>-20</v>
      </c>
      <c r="M13" s="6">
        <f t="shared" si="12"/>
        <v>-24</v>
      </c>
      <c r="N13" s="6">
        <f t="shared" si="12"/>
        <v>-20.899999999999991</v>
      </c>
      <c r="O13" s="6">
        <f t="shared" si="12"/>
        <v>42.2</v>
      </c>
      <c r="P13" s="6">
        <f t="shared" si="12"/>
        <v>-79.7</v>
      </c>
      <c r="Q13" s="6">
        <f t="shared" si="12"/>
        <v>-1.1999999999999886</v>
      </c>
      <c r="R13" s="6">
        <f t="shared" si="12"/>
        <v>-59</v>
      </c>
      <c r="S13" s="6">
        <f t="shared" si="12"/>
        <v>-53.900000000000006</v>
      </c>
      <c r="T13" s="6">
        <f t="shared" si="12"/>
        <v>-81.199999999999989</v>
      </c>
      <c r="U13" s="6">
        <f t="shared" si="12"/>
        <v>-117.8</v>
      </c>
      <c r="V13" s="6">
        <f t="shared" si="12"/>
        <v>-56.699999999999996</v>
      </c>
      <c r="W13" s="6"/>
      <c r="X13" s="6">
        <f t="shared" si="3"/>
        <v>-36.771428571428572</v>
      </c>
      <c r="Y13" s="6"/>
    </row>
    <row r="14" spans="1:28" ht="12.75">
      <c r="A14" s="5" t="s">
        <v>12</v>
      </c>
      <c r="B14" s="6">
        <f t="shared" si="7"/>
        <v>-59.7</v>
      </c>
      <c r="C14" s="6">
        <f t="shared" ref="C14:V14" si="13">C35-C54</f>
        <v>-154.19999999999999</v>
      </c>
      <c r="D14" s="6">
        <f t="shared" si="13"/>
        <v>-72.7</v>
      </c>
      <c r="E14" s="6">
        <f t="shared" si="13"/>
        <v>52.8</v>
      </c>
      <c r="F14" s="6">
        <f t="shared" si="13"/>
        <v>-95.6</v>
      </c>
      <c r="G14" s="6">
        <f t="shared" si="13"/>
        <v>21.300000000000011</v>
      </c>
      <c r="H14" s="6">
        <f t="shared" si="13"/>
        <v>-79.300000000000011</v>
      </c>
      <c r="I14" s="6">
        <f t="shared" si="13"/>
        <v>-83</v>
      </c>
      <c r="J14" s="6">
        <f t="shared" si="13"/>
        <v>-74.5</v>
      </c>
      <c r="K14" s="6">
        <f t="shared" si="13"/>
        <v>-120.79999999999998</v>
      </c>
      <c r="L14" s="6">
        <f t="shared" si="13"/>
        <v>-50.099999999999994</v>
      </c>
      <c r="M14" s="6">
        <f t="shared" si="13"/>
        <v>-118</v>
      </c>
      <c r="N14" s="6">
        <f t="shared" si="13"/>
        <v>-61.6</v>
      </c>
      <c r="O14" s="6">
        <f t="shared" si="13"/>
        <v>-71.7</v>
      </c>
      <c r="P14" s="6">
        <f t="shared" si="13"/>
        <v>-105.80000000000001</v>
      </c>
      <c r="Q14" s="6">
        <f t="shared" si="13"/>
        <v>-81.599999999999994</v>
      </c>
      <c r="R14" s="6">
        <f t="shared" si="13"/>
        <v>-109.6</v>
      </c>
      <c r="S14" s="6">
        <f t="shared" si="13"/>
        <v>-60.900000000000006</v>
      </c>
      <c r="T14" s="6">
        <f t="shared" si="13"/>
        <v>-126.20000000000002</v>
      </c>
      <c r="U14" s="6">
        <f t="shared" si="13"/>
        <v>-135.1</v>
      </c>
      <c r="V14" s="6">
        <f t="shared" si="13"/>
        <v>-40.199999999999989</v>
      </c>
      <c r="W14" s="6"/>
      <c r="X14" s="6">
        <f t="shared" si="3"/>
        <v>-77.452380952380949</v>
      </c>
      <c r="Y14" s="6"/>
    </row>
    <row r="15" spans="1:28" ht="12.75">
      <c r="A15" s="5" t="s">
        <v>13</v>
      </c>
      <c r="B15" s="6">
        <f t="shared" si="7"/>
        <v>-102.89999999999999</v>
      </c>
      <c r="C15" s="6">
        <f t="shared" ref="C15:V15" si="14">C36-C55</f>
        <v>-137.19999999999999</v>
      </c>
      <c r="D15" s="6">
        <f t="shared" si="14"/>
        <v>-95.9</v>
      </c>
      <c r="E15" s="6">
        <f t="shared" si="14"/>
        <v>-86.1</v>
      </c>
      <c r="F15" s="6">
        <f t="shared" si="14"/>
        <v>-145.79999999999998</v>
      </c>
      <c r="G15" s="6">
        <f t="shared" si="14"/>
        <v>-56</v>
      </c>
      <c r="H15" s="6">
        <f t="shared" si="14"/>
        <v>-62.8</v>
      </c>
      <c r="I15" s="6">
        <f t="shared" si="14"/>
        <v>-141.9</v>
      </c>
      <c r="J15" s="6">
        <f t="shared" si="14"/>
        <v>-56.600000000000009</v>
      </c>
      <c r="K15" s="6">
        <f t="shared" si="14"/>
        <v>-97</v>
      </c>
      <c r="L15" s="6">
        <f t="shared" si="14"/>
        <v>-97.5</v>
      </c>
      <c r="M15" s="6">
        <f t="shared" si="14"/>
        <v>-65.699999999999989</v>
      </c>
      <c r="N15" s="6">
        <f t="shared" si="14"/>
        <v>-46.599999999999994</v>
      </c>
      <c r="O15" s="6">
        <f t="shared" si="14"/>
        <v>-118.3</v>
      </c>
      <c r="P15" s="6">
        <f t="shared" si="14"/>
        <v>-23.5</v>
      </c>
      <c r="Q15" s="6">
        <f t="shared" si="14"/>
        <v>-7.7999999999999972</v>
      </c>
      <c r="R15" s="6">
        <f t="shared" si="14"/>
        <v>-124.4</v>
      </c>
      <c r="S15" s="6">
        <f t="shared" si="14"/>
        <v>-126.00000000000001</v>
      </c>
      <c r="T15" s="6">
        <f t="shared" si="14"/>
        <v>-94.8</v>
      </c>
      <c r="U15" s="6">
        <f t="shared" si="14"/>
        <v>-130.29999999999998</v>
      </c>
      <c r="V15" s="6">
        <f t="shared" si="14"/>
        <v>-133.5</v>
      </c>
      <c r="W15" s="6"/>
      <c r="X15" s="6">
        <f t="shared" si="3"/>
        <v>-92.885714285714272</v>
      </c>
      <c r="Y15" s="6"/>
    </row>
    <row r="16" spans="1:28" ht="12.75">
      <c r="A16" s="5"/>
      <c r="B16" s="6"/>
      <c r="C16" s="6"/>
      <c r="D16" s="6"/>
      <c r="E16" s="6"/>
      <c r="F16" s="6"/>
      <c r="G16" s="6"/>
      <c r="H16" s="6"/>
      <c r="I16" s="6"/>
      <c r="J16" s="6"/>
      <c r="K16" s="6"/>
      <c r="L16" s="6"/>
      <c r="M16" s="6"/>
      <c r="N16" s="6"/>
      <c r="O16" s="6"/>
      <c r="P16" s="6"/>
      <c r="Q16" s="6"/>
      <c r="R16" s="6"/>
      <c r="S16" s="6"/>
      <c r="T16" s="6"/>
      <c r="U16" s="6"/>
      <c r="V16" s="6"/>
      <c r="W16" s="6"/>
      <c r="X16" s="6"/>
    </row>
    <row r="17" spans="1:77" ht="12.75">
      <c r="A17" s="1" t="s">
        <v>154</v>
      </c>
      <c r="C17" s="30">
        <f>SUM(B10:B15,C4:C9)</f>
        <v>-260</v>
      </c>
      <c r="D17" s="30">
        <f t="shared" ref="D17:T17" si="15">SUM(C10:C15,D4:D9)</f>
        <v>-666.69999999999993</v>
      </c>
      <c r="E17" s="30">
        <f t="shared" si="15"/>
        <v>-235.3</v>
      </c>
      <c r="F17" s="30">
        <f t="shared" si="15"/>
        <v>-157.50000000000003</v>
      </c>
      <c r="G17" s="30">
        <f t="shared" si="15"/>
        <v>-634.4</v>
      </c>
      <c r="H17" s="30">
        <f t="shared" si="15"/>
        <v>-196.29999999999998</v>
      </c>
      <c r="I17" s="30">
        <f t="shared" si="15"/>
        <v>-610.6</v>
      </c>
      <c r="J17" s="30">
        <f t="shared" si="15"/>
        <v>-440.6</v>
      </c>
      <c r="K17" s="30">
        <f t="shared" si="15"/>
        <v>-259.3</v>
      </c>
      <c r="L17" s="30">
        <f t="shared" si="15"/>
        <v>-494.8</v>
      </c>
      <c r="M17" s="30">
        <f t="shared" si="15"/>
        <v>-452.9</v>
      </c>
      <c r="N17" s="30">
        <f t="shared" si="15"/>
        <v>-460.4</v>
      </c>
      <c r="O17" s="30">
        <f t="shared" si="15"/>
        <v>-88.999999999999943</v>
      </c>
      <c r="P17" s="30">
        <f t="shared" si="15"/>
        <v>-208.19999999999996</v>
      </c>
      <c r="Q17" s="30">
        <f t="shared" si="15"/>
        <v>-357.5</v>
      </c>
      <c r="R17" s="30">
        <f t="shared" si="15"/>
        <v>-428.59999999999997</v>
      </c>
      <c r="S17" s="30">
        <f t="shared" si="15"/>
        <v>-334.3</v>
      </c>
      <c r="T17" s="30">
        <f t="shared" si="15"/>
        <v>-385.50000000000006</v>
      </c>
      <c r="U17" s="30">
        <f>SUM(T10:T15,U4:U9)</f>
        <v>-683.6</v>
      </c>
      <c r="V17" s="30">
        <f>SUM(U10:U15,V4:V9)</f>
        <v>-632.70000000000005</v>
      </c>
      <c r="W17" s="30"/>
      <c r="X17" s="6">
        <f>SUM(X4:X15)</f>
        <v>-405.93571428571431</v>
      </c>
    </row>
    <row r="18" spans="1:77" ht="12.75">
      <c r="A18" s="1" t="s">
        <v>151</v>
      </c>
      <c r="B18" s="6"/>
      <c r="C18" s="6">
        <f>SUM(B12:B15,C4:C7)</f>
        <v>-382.9</v>
      </c>
      <c r="D18" s="46">
        <f t="shared" ref="D18:T18" si="16">SUM(C12:C15,D4:D7)</f>
        <v>-701.9</v>
      </c>
      <c r="E18" s="6">
        <f t="shared" si="16"/>
        <v>-416.00000000000006</v>
      </c>
      <c r="F18" s="6">
        <f t="shared" si="16"/>
        <v>-280.89999999999998</v>
      </c>
      <c r="G18" s="46">
        <f t="shared" si="16"/>
        <v>-700</v>
      </c>
      <c r="H18" s="6">
        <f t="shared" si="16"/>
        <v>-258.79999999999995</v>
      </c>
      <c r="I18" s="6">
        <f t="shared" si="16"/>
        <v>-598.90000000000009</v>
      </c>
      <c r="J18" s="6">
        <f t="shared" si="16"/>
        <v>-431.8</v>
      </c>
      <c r="K18" s="6">
        <f t="shared" si="16"/>
        <v>-350.59999999999997</v>
      </c>
      <c r="L18" s="6">
        <f t="shared" si="16"/>
        <v>-537.09999999999991</v>
      </c>
      <c r="M18" s="6">
        <f t="shared" si="16"/>
        <v>-504.7</v>
      </c>
      <c r="N18" s="6">
        <f t="shared" si="16"/>
        <v>-431.1</v>
      </c>
      <c r="O18" s="6">
        <f t="shared" si="16"/>
        <v>-327.29999999999995</v>
      </c>
      <c r="P18" s="6">
        <f t="shared" si="16"/>
        <v>-510</v>
      </c>
      <c r="Q18" s="6">
        <f t="shared" si="16"/>
        <v>-505.90000000000003</v>
      </c>
      <c r="R18" s="6">
        <f t="shared" si="16"/>
        <v>-416.6</v>
      </c>
      <c r="S18" s="6">
        <f t="shared" si="16"/>
        <v>-587.1</v>
      </c>
      <c r="T18" s="6">
        <f t="shared" si="16"/>
        <v>-393</v>
      </c>
      <c r="U18" s="46">
        <f>SUM(T12:T15,U4:U7)</f>
        <v>-642.30000000000007</v>
      </c>
      <c r="V18" s="46">
        <f>SUM(U12:U15,V4:V7)</f>
        <v>-698.5</v>
      </c>
      <c r="W18" s="20">
        <f>SUM(V12:V15,W4:W7)</f>
        <v>-446</v>
      </c>
      <c r="X18" s="30">
        <f>AVERAGE(C18:V18)</f>
        <v>-483.77</v>
      </c>
    </row>
    <row r="19" spans="1:77" ht="12.75">
      <c r="A19" s="1" t="s">
        <v>157</v>
      </c>
      <c r="B19" s="30">
        <f>SUM(B12:B15)</f>
        <v>-221.09999999999997</v>
      </c>
      <c r="C19" s="30">
        <f t="shared" ref="C19:V19" si="17">SUM(C12:C15)</f>
        <v>-377.5</v>
      </c>
      <c r="D19" s="30">
        <f t="shared" si="17"/>
        <v>-148</v>
      </c>
      <c r="E19" s="30">
        <f t="shared" si="17"/>
        <v>-138.10000000000002</v>
      </c>
      <c r="F19" s="30">
        <f t="shared" si="17"/>
        <v>-313.89999999999998</v>
      </c>
      <c r="G19" s="30">
        <f t="shared" si="17"/>
        <v>-28.699999999999982</v>
      </c>
      <c r="H19" s="30">
        <f t="shared" si="17"/>
        <v>-269.8</v>
      </c>
      <c r="I19" s="30">
        <f t="shared" si="17"/>
        <v>-242</v>
      </c>
      <c r="J19" s="30">
        <f t="shared" si="17"/>
        <v>-123.2</v>
      </c>
      <c r="K19" s="30">
        <f t="shared" si="17"/>
        <v>-317.29999999999995</v>
      </c>
      <c r="L19" s="30">
        <f t="shared" si="17"/>
        <v>-241.8</v>
      </c>
      <c r="M19" s="30">
        <f t="shared" si="17"/>
        <v>-241.5</v>
      </c>
      <c r="N19" s="30">
        <f t="shared" si="17"/>
        <v>-116.29999999999998</v>
      </c>
      <c r="O19" s="30">
        <f t="shared" si="17"/>
        <v>-162.1</v>
      </c>
      <c r="P19" s="30">
        <f t="shared" si="17"/>
        <v>-196.20000000000002</v>
      </c>
      <c r="Q19" s="30">
        <f t="shared" si="17"/>
        <v>-135.79999999999998</v>
      </c>
      <c r="R19" s="30">
        <f t="shared" si="17"/>
        <v>-338.2</v>
      </c>
      <c r="S19" s="30">
        <f t="shared" si="17"/>
        <v>-246.3</v>
      </c>
      <c r="T19" s="30">
        <f t="shared" si="17"/>
        <v>-327.90000000000003</v>
      </c>
      <c r="U19" s="30">
        <f t="shared" si="17"/>
        <v>-399.9</v>
      </c>
      <c r="V19" s="30">
        <f t="shared" si="17"/>
        <v>-267.79999999999995</v>
      </c>
      <c r="W19" s="30"/>
      <c r="X19" s="30">
        <f>AVERAGE(C19:V19)</f>
        <v>-231.61500000000001</v>
      </c>
    </row>
    <row r="20" spans="1:77" ht="12.75">
      <c r="A20" s="1"/>
      <c r="B20" s="30"/>
      <c r="C20" s="30">
        <f t="shared" ref="C20:S20" si="18">SUM(B10:B15,C4:C15)</f>
        <v>-663.3</v>
      </c>
      <c r="D20" s="30">
        <f t="shared" si="18"/>
        <v>-663.3</v>
      </c>
      <c r="E20" s="30">
        <f t="shared" si="18"/>
        <v>-299.60000000000002</v>
      </c>
      <c r="F20" s="30">
        <f t="shared" si="18"/>
        <v>-428</v>
      </c>
      <c r="G20" s="30">
        <f t="shared" si="18"/>
        <v>-668.59999999999991</v>
      </c>
      <c r="H20" s="30">
        <f t="shared" si="18"/>
        <v>-503.70000000000005</v>
      </c>
      <c r="I20" s="30">
        <f t="shared" si="18"/>
        <v>-896.00000000000011</v>
      </c>
      <c r="J20" s="30">
        <f t="shared" si="18"/>
        <v>-511.90000000000009</v>
      </c>
      <c r="K20" s="30">
        <f t="shared" si="18"/>
        <v>-560.5</v>
      </c>
      <c r="L20" s="30">
        <f t="shared" si="18"/>
        <v>-721</v>
      </c>
      <c r="M20" s="30">
        <f t="shared" si="18"/>
        <v>-684.5</v>
      </c>
      <c r="N20" s="30">
        <f t="shared" si="18"/>
        <v>-359.9</v>
      </c>
      <c r="O20" s="30">
        <f t="shared" si="18"/>
        <v>-198.89999999999995</v>
      </c>
      <c r="P20" s="30">
        <f t="shared" si="18"/>
        <v>-349.29999999999995</v>
      </c>
      <c r="Q20" s="30">
        <f t="shared" si="18"/>
        <v>-521.59999999999991</v>
      </c>
      <c r="R20" s="30">
        <f t="shared" si="18"/>
        <v>-645.79999999999995</v>
      </c>
      <c r="S20" s="30">
        <f t="shared" si="18"/>
        <v>-583.29999999999995</v>
      </c>
      <c r="T20" s="30">
        <f>SUM(S10:S15,T4:T15)</f>
        <v>-770.8</v>
      </c>
      <c r="U20" s="30">
        <f>SUM(T10:T15,U4:U15)</f>
        <v>-1092.5</v>
      </c>
      <c r="V20" s="30">
        <f>SUM(U10:U15,V4:V15)</f>
        <v>-926.8</v>
      </c>
      <c r="W20" s="30"/>
      <c r="X20" s="30">
        <f>AVERAGE(C20:V20)</f>
        <v>-602.4649999999998</v>
      </c>
      <c r="Y20" s="29" t="s">
        <v>159</v>
      </c>
    </row>
    <row r="21" spans="1:77">
      <c r="U21" s="17"/>
      <c r="V21" s="17"/>
      <c r="W21" s="17"/>
    </row>
    <row r="22" spans="1:77" ht="12.75">
      <c r="A22" s="1" t="s">
        <v>23</v>
      </c>
      <c r="B22" s="1"/>
      <c r="C22" s="1"/>
      <c r="D22" s="1"/>
      <c r="E22" s="1"/>
      <c r="F22" s="1"/>
      <c r="G22" s="1"/>
      <c r="H22" s="1"/>
      <c r="I22" s="1"/>
      <c r="J22" s="1"/>
      <c r="K22" s="1"/>
      <c r="L22" s="1"/>
      <c r="M22" s="1"/>
      <c r="N22" s="1"/>
      <c r="O22" s="1"/>
      <c r="P22" s="1"/>
      <c r="Q22" s="1"/>
      <c r="R22" s="1"/>
      <c r="S22" s="1"/>
      <c r="T22" s="1"/>
      <c r="U22" s="1"/>
      <c r="V22" s="1"/>
      <c r="W22" s="1"/>
      <c r="X22" s="1" t="s">
        <v>0</v>
      </c>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8"/>
      <c r="BI22" s="8"/>
      <c r="BJ22" s="8"/>
      <c r="BK22" s="8"/>
      <c r="BL22" s="8"/>
      <c r="BM22" s="8"/>
      <c r="BN22" s="8"/>
      <c r="BO22" s="8"/>
      <c r="BP22" s="8"/>
      <c r="BQ22" s="8"/>
      <c r="BR22" s="8"/>
      <c r="BS22" s="8"/>
      <c r="BT22" s="8"/>
      <c r="BU22" s="8"/>
      <c r="BV22" s="8"/>
      <c r="BW22" s="8"/>
      <c r="BX22" s="8"/>
      <c r="BY22" s="8"/>
    </row>
    <row r="23" spans="1:77" ht="12.75">
      <c r="A23" s="1"/>
      <c r="B23" s="1"/>
      <c r="C23" s="1"/>
      <c r="D23" s="1"/>
      <c r="E23" s="1"/>
      <c r="F23" s="1"/>
      <c r="G23" s="1"/>
      <c r="H23" s="1"/>
      <c r="I23" s="1"/>
      <c r="J23" s="1"/>
      <c r="K23" s="1"/>
      <c r="L23" s="1"/>
      <c r="M23" s="1"/>
      <c r="N23" s="1"/>
      <c r="O23" s="1"/>
      <c r="P23" s="1"/>
      <c r="Q23" s="1"/>
      <c r="R23" s="1"/>
      <c r="S23" s="1"/>
      <c r="T23" s="1"/>
      <c r="U23" s="1"/>
      <c r="V23" s="1"/>
      <c r="W23" s="1"/>
      <c r="X23" s="18" t="s">
        <v>1</v>
      </c>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8"/>
      <c r="BI23" s="8"/>
      <c r="BJ23" s="8"/>
      <c r="BK23" s="8"/>
      <c r="BL23" s="8"/>
      <c r="BM23" s="8"/>
      <c r="BN23" s="8"/>
      <c r="BO23" s="8"/>
      <c r="BP23" s="8"/>
      <c r="BQ23" s="8"/>
      <c r="BR23" s="8"/>
      <c r="BS23" s="8"/>
      <c r="BT23" s="8"/>
      <c r="BU23" s="8"/>
      <c r="BV23" s="8"/>
      <c r="BW23" s="8"/>
      <c r="BX23" s="8"/>
      <c r="BY23" s="8"/>
    </row>
    <row r="24" spans="1:77" ht="12.75">
      <c r="B24" s="5">
        <v>1996</v>
      </c>
      <c r="C24" s="5">
        <v>1997</v>
      </c>
      <c r="D24" s="5">
        <v>1998</v>
      </c>
      <c r="E24" s="5">
        <v>1999</v>
      </c>
      <c r="F24" s="1">
        <v>2000</v>
      </c>
      <c r="G24" s="1">
        <v>2001</v>
      </c>
      <c r="H24" s="1">
        <v>2002</v>
      </c>
      <c r="I24" s="1">
        <v>2003</v>
      </c>
      <c r="J24" s="1">
        <v>2004</v>
      </c>
      <c r="K24" s="1">
        <v>2005</v>
      </c>
      <c r="L24" s="1">
        <v>2006</v>
      </c>
      <c r="M24" s="1">
        <v>2007</v>
      </c>
      <c r="N24" s="1">
        <v>2008</v>
      </c>
      <c r="O24" s="1">
        <v>2009</v>
      </c>
      <c r="P24" s="1">
        <v>2010</v>
      </c>
      <c r="Q24" s="1">
        <v>2011</v>
      </c>
      <c r="R24" s="1">
        <v>2012</v>
      </c>
      <c r="S24" s="1">
        <v>2013</v>
      </c>
      <c r="T24" s="29">
        <v>2014</v>
      </c>
      <c r="U24" s="29">
        <v>2015</v>
      </c>
      <c r="V24" s="5">
        <v>2016</v>
      </c>
      <c r="W24" s="5">
        <v>2017</v>
      </c>
      <c r="X24" s="18" t="s">
        <v>197</v>
      </c>
    </row>
    <row r="25" spans="1:77" ht="12.75">
      <c r="A25" s="5" t="s">
        <v>2</v>
      </c>
      <c r="B25" s="4">
        <v>17.3</v>
      </c>
      <c r="C25" s="4">
        <v>74.099999999999994</v>
      </c>
      <c r="D25" s="1">
        <v>19.3</v>
      </c>
      <c r="E25" s="1">
        <v>46.6</v>
      </c>
      <c r="F25" s="1">
        <v>79.2</v>
      </c>
      <c r="G25" s="1">
        <v>2.2000000000000002</v>
      </c>
      <c r="H25" s="1">
        <v>70.8</v>
      </c>
      <c r="I25" s="20">
        <v>25.2</v>
      </c>
      <c r="J25" s="1">
        <v>25</v>
      </c>
      <c r="K25" s="1">
        <v>65.2</v>
      </c>
      <c r="L25" s="1">
        <v>52.2</v>
      </c>
      <c r="M25" s="1">
        <v>58</v>
      </c>
      <c r="N25" s="1">
        <v>19.399999999999999</v>
      </c>
      <c r="O25" s="1">
        <v>10</v>
      </c>
      <c r="P25" s="1">
        <v>40.6</v>
      </c>
      <c r="Q25" s="1">
        <v>40.200000000000003</v>
      </c>
      <c r="R25" s="1">
        <v>25.6</v>
      </c>
      <c r="S25" s="1">
        <v>59</v>
      </c>
      <c r="T25" s="29">
        <v>79.2</v>
      </c>
      <c r="U25" s="29">
        <v>4.4000000000000004</v>
      </c>
      <c r="V25" s="29">
        <v>69.2</v>
      </c>
      <c r="W25" s="29">
        <v>27.2</v>
      </c>
      <c r="X25" s="6">
        <f>AVERAGE(B25:V25)</f>
        <v>42.033333333333339</v>
      </c>
    </row>
    <row r="26" spans="1:77" ht="12.75">
      <c r="A26" s="5" t="s">
        <v>3</v>
      </c>
      <c r="B26" s="4">
        <v>56.4</v>
      </c>
      <c r="C26" s="4">
        <v>40</v>
      </c>
      <c r="D26" s="1">
        <v>46.5</v>
      </c>
      <c r="E26" s="1">
        <v>13.3</v>
      </c>
      <c r="F26" s="1">
        <v>24</v>
      </c>
      <c r="G26" s="1">
        <v>5.6</v>
      </c>
      <c r="H26" s="1">
        <v>43.6</v>
      </c>
      <c r="I26" s="20">
        <v>21.8</v>
      </c>
      <c r="J26" s="1">
        <v>123.8</v>
      </c>
      <c r="K26" s="1">
        <v>27.6</v>
      </c>
      <c r="L26" s="1">
        <v>34</v>
      </c>
      <c r="M26" s="1">
        <v>9.8000000000000007</v>
      </c>
      <c r="N26" s="1">
        <v>26</v>
      </c>
      <c r="O26" s="1">
        <v>98.2</v>
      </c>
      <c r="P26" s="1">
        <v>6.4</v>
      </c>
      <c r="Q26" s="1">
        <v>11.8</v>
      </c>
      <c r="R26" s="1">
        <v>38</v>
      </c>
      <c r="S26" s="1">
        <v>18.600000000000001</v>
      </c>
      <c r="T26" s="29">
        <v>18</v>
      </c>
      <c r="U26" s="29">
        <v>15.2</v>
      </c>
      <c r="V26" s="29">
        <v>18</v>
      </c>
      <c r="W26" s="29">
        <v>61.8</v>
      </c>
      <c r="X26" s="6">
        <f t="shared" ref="X26:X28" si="19">AVERAGE(B26:V26)</f>
        <v>33.171428571428571</v>
      </c>
    </row>
    <row r="27" spans="1:77" ht="12.75">
      <c r="A27" s="5" t="s">
        <v>4</v>
      </c>
      <c r="B27" s="4">
        <v>72.5</v>
      </c>
      <c r="C27" s="4">
        <v>47.1</v>
      </c>
      <c r="D27" s="1">
        <v>46</v>
      </c>
      <c r="E27" s="1">
        <v>44.2</v>
      </c>
      <c r="F27" s="1">
        <v>26</v>
      </c>
      <c r="G27" s="1">
        <v>11.8</v>
      </c>
      <c r="H27" s="1">
        <v>30.8</v>
      </c>
      <c r="I27" s="21">
        <v>22.2</v>
      </c>
      <c r="J27" s="1">
        <v>12.6</v>
      </c>
      <c r="K27" s="1">
        <v>76.8</v>
      </c>
      <c r="L27" s="1">
        <v>39.4</v>
      </c>
      <c r="M27" s="1">
        <v>11.8</v>
      </c>
      <c r="N27" s="1">
        <v>51.2</v>
      </c>
      <c r="O27" s="1">
        <v>10</v>
      </c>
      <c r="P27" s="1">
        <v>32.799999999999997</v>
      </c>
      <c r="Q27" s="1">
        <v>30.6</v>
      </c>
      <c r="R27" s="1">
        <v>58.6</v>
      </c>
      <c r="S27" s="1">
        <v>22</v>
      </c>
      <c r="T27" s="29">
        <v>26.6</v>
      </c>
      <c r="U27" s="29">
        <v>37.4</v>
      </c>
      <c r="V27" s="29">
        <v>46.8</v>
      </c>
      <c r="W27" s="29">
        <v>47</v>
      </c>
      <c r="X27" s="6">
        <f t="shared" si="19"/>
        <v>36.057142857142857</v>
      </c>
    </row>
    <row r="28" spans="1:77" ht="12.75">
      <c r="A28" s="5" t="s">
        <v>5</v>
      </c>
      <c r="B28" s="4">
        <v>47.8</v>
      </c>
      <c r="C28" s="4">
        <v>43.4</v>
      </c>
      <c r="D28" s="1">
        <v>22</v>
      </c>
      <c r="E28" s="1">
        <v>24.6</v>
      </c>
      <c r="F28" s="1">
        <v>94.2</v>
      </c>
      <c r="G28" s="1">
        <v>20.8</v>
      </c>
      <c r="H28" s="1">
        <v>17.399999999999999</v>
      </c>
      <c r="I28" s="20">
        <v>10.4</v>
      </c>
      <c r="J28" s="1">
        <v>55.2</v>
      </c>
      <c r="K28" s="1">
        <v>5.4</v>
      </c>
      <c r="L28" s="1">
        <v>72.400000000000006</v>
      </c>
      <c r="M28" s="1">
        <v>48.8</v>
      </c>
      <c r="N28" s="1">
        <v>113</v>
      </c>
      <c r="O28" s="1">
        <v>56.2</v>
      </c>
      <c r="P28" s="1">
        <v>7.2</v>
      </c>
      <c r="Q28" s="1">
        <v>67.599999999999994</v>
      </c>
      <c r="R28" s="1">
        <v>35</v>
      </c>
      <c r="S28" s="1">
        <v>102.5</v>
      </c>
      <c r="T28" s="29">
        <v>149.80000000000001</v>
      </c>
      <c r="U28" s="29">
        <v>52</v>
      </c>
      <c r="V28" s="29">
        <v>25.6</v>
      </c>
      <c r="W28" s="29">
        <v>131.4</v>
      </c>
      <c r="X28" s="6">
        <f t="shared" si="19"/>
        <v>51.014285714285712</v>
      </c>
    </row>
    <row r="29" spans="1:77" ht="12.75">
      <c r="A29" s="5" t="s">
        <v>6</v>
      </c>
      <c r="B29" s="4">
        <v>40.1</v>
      </c>
      <c r="C29" s="4">
        <v>27.8</v>
      </c>
      <c r="D29" s="1">
        <v>49.6</v>
      </c>
      <c r="E29" s="1">
        <v>18.7</v>
      </c>
      <c r="F29" s="1">
        <v>57.2</v>
      </c>
      <c r="G29" s="1">
        <v>26.8</v>
      </c>
      <c r="H29" s="1">
        <v>30.8</v>
      </c>
      <c r="I29" s="20">
        <v>37.200000000000003</v>
      </c>
      <c r="J29" s="1">
        <v>51.8</v>
      </c>
      <c r="K29" s="1">
        <v>97</v>
      </c>
      <c r="L29" s="1">
        <v>42.6</v>
      </c>
      <c r="M29" s="1">
        <v>71</v>
      </c>
      <c r="N29" s="1">
        <v>4</v>
      </c>
      <c r="O29" s="1">
        <v>32.799999999999997</v>
      </c>
      <c r="P29" s="1">
        <v>167.2</v>
      </c>
      <c r="Q29" s="1">
        <v>120</v>
      </c>
      <c r="R29" s="1">
        <v>28.6</v>
      </c>
      <c r="S29" s="1">
        <v>94.4</v>
      </c>
      <c r="T29" s="29">
        <v>16</v>
      </c>
      <c r="U29" s="29">
        <v>20</v>
      </c>
      <c r="V29" s="29">
        <v>89.2</v>
      </c>
      <c r="W29" s="29"/>
      <c r="X29" s="6">
        <f t="shared" ref="X28:X36" si="20">AVERAGE(B29:V29)</f>
        <v>53.466666666666661</v>
      </c>
    </row>
    <row r="30" spans="1:77" ht="12.75">
      <c r="A30" s="5" t="s">
        <v>7</v>
      </c>
      <c r="B30" s="4">
        <v>34</v>
      </c>
      <c r="C30" s="4">
        <v>62.9</v>
      </c>
      <c r="D30" s="1">
        <v>75.900000000000006</v>
      </c>
      <c r="E30" s="1">
        <v>81.8</v>
      </c>
      <c r="F30" s="1">
        <v>58.4</v>
      </c>
      <c r="G30" s="1">
        <v>74.599999999999994</v>
      </c>
      <c r="H30" s="1">
        <v>116</v>
      </c>
      <c r="I30" s="20">
        <v>75.2</v>
      </c>
      <c r="J30" s="1">
        <v>59.6</v>
      </c>
      <c r="K30" s="1">
        <v>14.6</v>
      </c>
      <c r="L30" s="1">
        <v>52.2</v>
      </c>
      <c r="M30" s="1">
        <v>45.4</v>
      </c>
      <c r="N30" s="1">
        <v>25.2</v>
      </c>
      <c r="O30" s="1">
        <v>52.2</v>
      </c>
      <c r="P30" s="1">
        <v>154.80000000000001</v>
      </c>
      <c r="Q30" s="1">
        <v>61.6</v>
      </c>
      <c r="R30" s="1">
        <v>80.2</v>
      </c>
      <c r="S30" s="1">
        <v>114.6</v>
      </c>
      <c r="T30" s="29">
        <v>98.3</v>
      </c>
      <c r="U30" s="29">
        <v>87</v>
      </c>
      <c r="V30" s="50">
        <v>76.8</v>
      </c>
      <c r="W30" s="50"/>
      <c r="X30" s="6">
        <f t="shared" si="20"/>
        <v>71.490476190476187</v>
      </c>
    </row>
    <row r="31" spans="1:77" ht="12.75">
      <c r="A31" s="5" t="s">
        <v>8</v>
      </c>
      <c r="B31" s="4">
        <v>116.2</v>
      </c>
      <c r="C31" s="4">
        <v>30.4</v>
      </c>
      <c r="D31" s="1">
        <v>174.1</v>
      </c>
      <c r="E31" s="1">
        <v>105</v>
      </c>
      <c r="F31" s="1">
        <v>42.4</v>
      </c>
      <c r="G31" s="1">
        <v>23.4</v>
      </c>
      <c r="H31" s="1">
        <v>18.399999999999999</v>
      </c>
      <c r="I31" s="22">
        <v>13.8</v>
      </c>
      <c r="J31" s="1">
        <v>92.2</v>
      </c>
      <c r="K31" s="1">
        <v>87.8</v>
      </c>
      <c r="L31" s="1">
        <v>40.799999999999997</v>
      </c>
      <c r="M31" s="1">
        <v>53.6</v>
      </c>
      <c r="N31" s="1">
        <v>152.6</v>
      </c>
      <c r="O31" s="1">
        <v>50.8</v>
      </c>
      <c r="P31" s="1">
        <v>57.6</v>
      </c>
      <c r="Q31" s="1">
        <v>40.6</v>
      </c>
      <c r="R31" s="1">
        <v>73</v>
      </c>
      <c r="S31" s="1">
        <v>34.799999999999997</v>
      </c>
      <c r="T31" s="29">
        <v>10</v>
      </c>
      <c r="U31" s="29">
        <v>35.200000000000003</v>
      </c>
      <c r="V31" s="29">
        <v>34.4</v>
      </c>
      <c r="W31" s="29"/>
      <c r="X31" s="6">
        <f t="shared" si="20"/>
        <v>61.290476190476184</v>
      </c>
    </row>
    <row r="32" spans="1:77" ht="12.75">
      <c r="A32" s="5" t="s">
        <v>9</v>
      </c>
      <c r="B32" s="4">
        <v>63.4</v>
      </c>
      <c r="C32" s="4">
        <v>35.6</v>
      </c>
      <c r="D32" s="1">
        <v>49.1</v>
      </c>
      <c r="E32" s="1">
        <v>40</v>
      </c>
      <c r="F32" s="1">
        <v>72.2</v>
      </c>
      <c r="G32" s="1">
        <v>52</v>
      </c>
      <c r="H32" s="1">
        <v>24.8</v>
      </c>
      <c r="I32" s="22">
        <v>26.2</v>
      </c>
      <c r="J32" s="1">
        <v>44.4</v>
      </c>
      <c r="K32" s="1">
        <v>14.8</v>
      </c>
      <c r="L32" s="1">
        <v>62.4</v>
      </c>
      <c r="M32" s="1">
        <v>42.6</v>
      </c>
      <c r="N32" s="1">
        <v>131.4</v>
      </c>
      <c r="O32" s="1">
        <v>82.2</v>
      </c>
      <c r="P32" s="1">
        <v>83.2</v>
      </c>
      <c r="Q32" s="1">
        <v>52.6</v>
      </c>
      <c r="R32" s="1">
        <v>123.2</v>
      </c>
      <c r="S32" s="1">
        <v>65.400000000000006</v>
      </c>
      <c r="T32" s="29">
        <v>9.6</v>
      </c>
      <c r="U32" s="29">
        <v>49.8</v>
      </c>
      <c r="V32" s="29">
        <v>39.200000000000003</v>
      </c>
      <c r="W32" s="29"/>
      <c r="X32" s="6">
        <f t="shared" si="20"/>
        <v>55.433333333333337</v>
      </c>
    </row>
    <row r="33" spans="1:34" ht="12.75">
      <c r="A33" s="5" t="s">
        <v>10</v>
      </c>
      <c r="B33" s="4">
        <v>53.6</v>
      </c>
      <c r="C33" s="4">
        <v>50.1</v>
      </c>
      <c r="D33" s="1">
        <v>48.1</v>
      </c>
      <c r="E33" s="1">
        <v>25.9</v>
      </c>
      <c r="F33" s="1">
        <v>41.4</v>
      </c>
      <c r="G33" s="1">
        <v>12.6</v>
      </c>
      <c r="H33" s="1">
        <v>53</v>
      </c>
      <c r="I33" s="22">
        <v>95.4</v>
      </c>
      <c r="J33" s="1">
        <v>83.4</v>
      </c>
      <c r="K33" s="1">
        <v>19.2</v>
      </c>
      <c r="L33" s="1">
        <v>7</v>
      </c>
      <c r="M33" s="1">
        <v>35.4</v>
      </c>
      <c r="N33" s="1">
        <v>75.8</v>
      </c>
      <c r="O33" s="1">
        <v>50.2</v>
      </c>
      <c r="P33" s="1">
        <v>93</v>
      </c>
      <c r="Q33" s="1">
        <v>33.799999999999997</v>
      </c>
      <c r="R33" s="1">
        <v>32.4</v>
      </c>
      <c r="S33" s="1">
        <v>67.2</v>
      </c>
      <c r="T33" s="29">
        <v>41</v>
      </c>
      <c r="U33" s="29">
        <v>54.4</v>
      </c>
      <c r="V33" s="29">
        <v>26.4</v>
      </c>
      <c r="W33" s="29"/>
      <c r="X33" s="6">
        <f t="shared" si="20"/>
        <v>47.585714285714282</v>
      </c>
    </row>
    <row r="34" spans="1:34" ht="12.75">
      <c r="A34" s="5" t="s">
        <v>11</v>
      </c>
      <c r="B34" s="4">
        <v>55</v>
      </c>
      <c r="C34" s="4">
        <v>26.5</v>
      </c>
      <c r="D34" s="1">
        <v>144.5</v>
      </c>
      <c r="E34" s="1">
        <v>42.4</v>
      </c>
      <c r="F34" s="1">
        <v>57.8</v>
      </c>
      <c r="G34" s="1">
        <v>161</v>
      </c>
      <c r="H34" s="1">
        <v>15.2</v>
      </c>
      <c r="I34" s="22">
        <v>57.4</v>
      </c>
      <c r="J34" s="1">
        <v>83</v>
      </c>
      <c r="K34" s="1">
        <v>53.6</v>
      </c>
      <c r="L34" s="1">
        <v>83.4</v>
      </c>
      <c r="M34" s="1">
        <v>90.8</v>
      </c>
      <c r="N34" s="1">
        <v>73.400000000000006</v>
      </c>
      <c r="O34" s="1">
        <v>115.4</v>
      </c>
      <c r="P34" s="1">
        <v>24</v>
      </c>
      <c r="Q34" s="1">
        <v>85.4</v>
      </c>
      <c r="R34" s="1">
        <v>53</v>
      </c>
      <c r="S34" s="1">
        <v>56</v>
      </c>
      <c r="T34" s="29">
        <v>22.4</v>
      </c>
      <c r="U34" s="29">
        <v>6</v>
      </c>
      <c r="V34" s="29">
        <v>58.6</v>
      </c>
      <c r="W34" s="29"/>
      <c r="X34" s="6">
        <f t="shared" si="20"/>
        <v>64.990476190476187</v>
      </c>
    </row>
    <row r="35" spans="1:34" ht="12.75">
      <c r="A35" s="5" t="s">
        <v>12</v>
      </c>
      <c r="B35" s="4">
        <v>63.3</v>
      </c>
      <c r="C35" s="4">
        <v>9.8000000000000007</v>
      </c>
      <c r="D35" s="1">
        <v>36.200000000000003</v>
      </c>
      <c r="E35" s="1">
        <v>154.6</v>
      </c>
      <c r="F35" s="1">
        <v>17.600000000000001</v>
      </c>
      <c r="G35" s="1">
        <v>123.4</v>
      </c>
      <c r="H35" s="1">
        <v>37.4</v>
      </c>
      <c r="I35" s="22">
        <v>39.200000000000003</v>
      </c>
      <c r="J35" s="1">
        <v>56.6</v>
      </c>
      <c r="K35" s="1">
        <v>13.4</v>
      </c>
      <c r="L35" s="1">
        <v>76</v>
      </c>
      <c r="M35" s="1">
        <v>8.8000000000000007</v>
      </c>
      <c r="N35" s="1">
        <v>54.4</v>
      </c>
      <c r="O35" s="1">
        <v>32.200000000000003</v>
      </c>
      <c r="P35" s="1">
        <v>27</v>
      </c>
      <c r="Q35" s="1">
        <v>50.4</v>
      </c>
      <c r="R35" s="1">
        <v>7</v>
      </c>
      <c r="S35" s="1">
        <v>48.8</v>
      </c>
      <c r="T35" s="29">
        <v>16.600000000000001</v>
      </c>
      <c r="U35" s="29">
        <v>2.8</v>
      </c>
      <c r="V35" s="29">
        <v>86.4</v>
      </c>
      <c r="W35" s="29"/>
      <c r="X35" s="6">
        <f t="shared" si="20"/>
        <v>45.804761904761889</v>
      </c>
    </row>
    <row r="36" spans="1:34" ht="12.75">
      <c r="A36" s="5" t="s">
        <v>13</v>
      </c>
      <c r="B36" s="4">
        <v>46.7</v>
      </c>
      <c r="C36" s="4">
        <v>22.3</v>
      </c>
      <c r="D36" s="1">
        <v>47.5</v>
      </c>
      <c r="E36" s="1">
        <v>40.200000000000003</v>
      </c>
      <c r="F36" s="1">
        <v>19.399999999999999</v>
      </c>
      <c r="G36" s="1">
        <v>71.599999999999994</v>
      </c>
      <c r="H36" s="1">
        <v>75.8</v>
      </c>
      <c r="I36" s="22">
        <v>22.4</v>
      </c>
      <c r="J36" s="1">
        <v>68.8</v>
      </c>
      <c r="K36" s="1">
        <v>34.6</v>
      </c>
      <c r="L36" s="1">
        <v>28</v>
      </c>
      <c r="M36" s="1">
        <v>63</v>
      </c>
      <c r="N36" s="1">
        <v>76</v>
      </c>
      <c r="O36" s="1">
        <v>19.8</v>
      </c>
      <c r="P36" s="1">
        <v>131.6</v>
      </c>
      <c r="Q36" s="1">
        <v>103.8</v>
      </c>
      <c r="R36" s="1">
        <v>25.4</v>
      </c>
      <c r="S36" s="1">
        <v>16.8</v>
      </c>
      <c r="T36" s="50">
        <v>31.8</v>
      </c>
      <c r="U36" s="50">
        <v>17.399999999999999</v>
      </c>
      <c r="V36" s="50">
        <v>20.2</v>
      </c>
      <c r="W36" s="50"/>
      <c r="X36" s="6">
        <f t="shared" si="20"/>
        <v>46.814285714285703</v>
      </c>
    </row>
    <row r="38" spans="1:34" ht="12.75">
      <c r="A38" s="1" t="s">
        <v>154</v>
      </c>
      <c r="C38" s="30">
        <f>SUM(B31:B36,C25:C30)</f>
        <v>693.49999999999989</v>
      </c>
      <c r="D38" s="30">
        <f t="shared" ref="D38:S38" si="21">SUM(C31:C36,D25:D30)</f>
        <v>434</v>
      </c>
      <c r="E38" s="30">
        <f t="shared" si="21"/>
        <v>728.7</v>
      </c>
      <c r="F38" s="30">
        <f t="shared" si="21"/>
        <v>747.1</v>
      </c>
      <c r="G38" s="30">
        <f t="shared" si="21"/>
        <v>392.6</v>
      </c>
      <c r="H38" s="30">
        <f t="shared" si="21"/>
        <v>753.39999999999986</v>
      </c>
      <c r="I38" s="30">
        <f t="shared" si="21"/>
        <v>416.59999999999997</v>
      </c>
      <c r="J38" s="30">
        <f t="shared" si="21"/>
        <v>582.4</v>
      </c>
      <c r="K38" s="30">
        <f t="shared" si="21"/>
        <v>715</v>
      </c>
      <c r="L38" s="30">
        <f t="shared" si="21"/>
        <v>516.20000000000005</v>
      </c>
      <c r="M38" s="30">
        <f t="shared" si="21"/>
        <v>542.40000000000009</v>
      </c>
      <c r="N38" s="30">
        <f t="shared" si="21"/>
        <v>533</v>
      </c>
      <c r="O38" s="30">
        <f t="shared" si="21"/>
        <v>823.00000000000011</v>
      </c>
      <c r="P38" s="30">
        <f t="shared" si="21"/>
        <v>759.59999999999991</v>
      </c>
      <c r="Q38" s="30">
        <f t="shared" si="21"/>
        <v>748.2</v>
      </c>
      <c r="R38" s="30">
        <f t="shared" si="21"/>
        <v>632.60000000000014</v>
      </c>
      <c r="S38" s="30">
        <f t="shared" si="21"/>
        <v>725.1</v>
      </c>
      <c r="T38" s="30">
        <f>SUM(S31:S36,T25:T30)</f>
        <v>676.9</v>
      </c>
      <c r="U38" s="30">
        <f>SUM(T31:T36,U25:U30)</f>
        <v>347.4</v>
      </c>
      <c r="V38" s="30">
        <f>SUM(U31:U36,V25:V30)</f>
        <v>491.20000000000005</v>
      </c>
      <c r="W38" s="30"/>
      <c r="X38" s="30">
        <f>SUM(X25:X36)</f>
        <v>609.15238095238089</v>
      </c>
    </row>
    <row r="41" spans="1:34" ht="12.75">
      <c r="A41" s="5" t="s">
        <v>27</v>
      </c>
      <c r="C41" s="5"/>
      <c r="D41" s="5"/>
      <c r="E41" s="5"/>
      <c r="F41" s="5"/>
      <c r="G41" s="5"/>
      <c r="H41" s="5"/>
      <c r="I41" s="5"/>
      <c r="J41" s="5"/>
      <c r="K41" s="5"/>
      <c r="L41" s="5"/>
      <c r="M41" s="5"/>
      <c r="N41" s="5"/>
      <c r="O41" s="5"/>
      <c r="P41" s="5"/>
      <c r="Q41" s="5"/>
      <c r="R41" s="5"/>
      <c r="S41" s="5"/>
      <c r="T41" s="5"/>
      <c r="U41" s="5"/>
      <c r="V41" s="5"/>
      <c r="W41" s="5"/>
      <c r="X41" s="1" t="s">
        <v>0</v>
      </c>
      <c r="AH41" s="5"/>
    </row>
    <row r="42" spans="1:34" ht="12.75">
      <c r="A42" s="5"/>
      <c r="B42" s="5"/>
      <c r="C42" s="5"/>
      <c r="D42" s="5"/>
      <c r="E42" s="5"/>
      <c r="F42" s="5"/>
      <c r="G42" s="5"/>
      <c r="H42" s="5"/>
      <c r="I42" s="5"/>
      <c r="J42" s="5"/>
      <c r="K42" s="5"/>
      <c r="X42" s="18" t="s">
        <v>1</v>
      </c>
      <c r="AH42" s="5"/>
    </row>
    <row r="43" spans="1:34" ht="12.75">
      <c r="A43" s="5"/>
      <c r="B43" s="5">
        <v>1996</v>
      </c>
      <c r="C43" s="5">
        <v>1997</v>
      </c>
      <c r="D43" s="5">
        <v>1998</v>
      </c>
      <c r="E43" s="5">
        <v>1999</v>
      </c>
      <c r="F43" s="5">
        <v>2000</v>
      </c>
      <c r="G43" s="5">
        <v>2001</v>
      </c>
      <c r="H43" s="5">
        <v>2002</v>
      </c>
      <c r="I43" s="5">
        <v>2003</v>
      </c>
      <c r="J43" s="5">
        <v>2004</v>
      </c>
      <c r="K43" s="5">
        <v>2005</v>
      </c>
      <c r="L43" s="5">
        <v>2006</v>
      </c>
      <c r="M43" s="5">
        <v>2007</v>
      </c>
      <c r="N43" s="5">
        <v>2008</v>
      </c>
      <c r="O43" s="5">
        <v>2009</v>
      </c>
      <c r="P43" s="5">
        <v>2010</v>
      </c>
      <c r="Q43" s="5">
        <v>2011</v>
      </c>
      <c r="R43" s="5">
        <v>2012</v>
      </c>
      <c r="S43" s="5">
        <v>2013</v>
      </c>
      <c r="T43" s="5">
        <v>2014</v>
      </c>
      <c r="U43" s="5">
        <v>2015</v>
      </c>
      <c r="V43" s="5">
        <v>2016</v>
      </c>
      <c r="W43" s="5">
        <v>2017</v>
      </c>
      <c r="X43" s="18" t="s">
        <v>197</v>
      </c>
      <c r="AA43" s="44"/>
      <c r="AB43" s="44"/>
      <c r="AC43" s="44"/>
      <c r="AD43" s="44"/>
      <c r="AH43" s="5"/>
    </row>
    <row r="44" spans="1:34" ht="12.75">
      <c r="A44" s="5" t="s">
        <v>2</v>
      </c>
      <c r="B44" s="5"/>
      <c r="C44" s="5">
        <v>117.3</v>
      </c>
      <c r="D44" s="5">
        <v>151.69999999999999</v>
      </c>
      <c r="E44" s="5">
        <v>135.80000000000001</v>
      </c>
      <c r="F44" s="5">
        <v>112.1</v>
      </c>
      <c r="G44" s="5">
        <v>142.5</v>
      </c>
      <c r="H44" s="5">
        <v>123.5</v>
      </c>
      <c r="I44" s="5">
        <v>148.30000000000001</v>
      </c>
      <c r="J44" s="5">
        <v>142.1</v>
      </c>
      <c r="K44" s="5">
        <v>135.6</v>
      </c>
      <c r="L44" s="11">
        <v>153.1</v>
      </c>
      <c r="M44" s="11">
        <v>126.3</v>
      </c>
      <c r="N44" s="11">
        <v>145</v>
      </c>
      <c r="O44" s="11">
        <v>139.6</v>
      </c>
      <c r="P44" s="11">
        <v>131.9</v>
      </c>
      <c r="Q44" s="11">
        <v>154.5</v>
      </c>
      <c r="R44" s="11">
        <v>161.9</v>
      </c>
      <c r="S44" s="11">
        <v>159.4</v>
      </c>
      <c r="T44" s="11">
        <v>140.4</v>
      </c>
      <c r="U44" s="11">
        <v>143.80000000000001</v>
      </c>
      <c r="V44" s="11">
        <v>140.4</v>
      </c>
      <c r="W44" s="11">
        <v>181.5</v>
      </c>
      <c r="X44" s="6">
        <f>AVERAGE(B44:V44)</f>
        <v>140.26000000000002</v>
      </c>
      <c r="AA44" s="44"/>
      <c r="AB44" s="44"/>
      <c r="AC44" s="44"/>
      <c r="AD44" s="44"/>
      <c r="AH44" s="5"/>
    </row>
    <row r="45" spans="1:34" ht="12.75">
      <c r="A45" s="5" t="s">
        <v>3</v>
      </c>
      <c r="B45" s="5"/>
      <c r="C45" s="5">
        <v>97.3</v>
      </c>
      <c r="D45" s="5">
        <v>127</v>
      </c>
      <c r="E45" s="5">
        <v>111.8</v>
      </c>
      <c r="F45" s="5">
        <v>105.4</v>
      </c>
      <c r="G45" s="5">
        <v>112.4</v>
      </c>
      <c r="H45" s="5">
        <v>103.2</v>
      </c>
      <c r="I45" s="5">
        <v>114</v>
      </c>
      <c r="J45" s="5">
        <v>105.5</v>
      </c>
      <c r="K45" s="5">
        <v>114.9</v>
      </c>
      <c r="L45" s="5">
        <v>113.2</v>
      </c>
      <c r="M45" s="5">
        <v>101.2</v>
      </c>
      <c r="N45" s="5">
        <v>111.3</v>
      </c>
      <c r="O45" s="5">
        <v>90.3</v>
      </c>
      <c r="P45" s="5">
        <v>96.7</v>
      </c>
      <c r="Q45" s="5">
        <v>135</v>
      </c>
      <c r="R45" s="5">
        <v>95.5</v>
      </c>
      <c r="S45" s="5">
        <v>115</v>
      </c>
      <c r="T45" s="5">
        <v>119.4</v>
      </c>
      <c r="U45" s="5">
        <v>117.1</v>
      </c>
      <c r="V45" s="5">
        <v>142.9</v>
      </c>
      <c r="W45" s="5">
        <v>121.9</v>
      </c>
      <c r="X45" s="6">
        <f t="shared" ref="X45:X47" si="22">AVERAGE(B45:V45)</f>
        <v>111.45500000000001</v>
      </c>
      <c r="AA45" s="44"/>
      <c r="AB45" s="44"/>
      <c r="AC45" s="44"/>
      <c r="AD45" s="44"/>
      <c r="AH45" s="5"/>
    </row>
    <row r="46" spans="1:34" ht="12.75">
      <c r="A46" s="5" t="s">
        <v>4</v>
      </c>
      <c r="B46" s="5"/>
      <c r="C46" s="5">
        <v>86.4</v>
      </c>
      <c r="D46" s="5">
        <v>114</v>
      </c>
      <c r="E46" s="5">
        <v>92.8</v>
      </c>
      <c r="F46" s="5">
        <v>94.9</v>
      </c>
      <c r="G46" s="5">
        <v>105.5</v>
      </c>
      <c r="H46" s="5">
        <v>112.1</v>
      </c>
      <c r="I46" s="5">
        <v>90.3</v>
      </c>
      <c r="J46" s="5">
        <v>103.6</v>
      </c>
      <c r="K46" s="5">
        <v>89.6</v>
      </c>
      <c r="L46" s="5">
        <v>90.5</v>
      </c>
      <c r="M46" s="5">
        <v>109</v>
      </c>
      <c r="N46" s="5">
        <v>90.4</v>
      </c>
      <c r="O46" s="5">
        <v>92.9</v>
      </c>
      <c r="P46" s="5">
        <v>120.5</v>
      </c>
      <c r="Q46" s="5">
        <v>110.6</v>
      </c>
      <c r="R46" s="5">
        <v>101.2</v>
      </c>
      <c r="S46" s="5">
        <v>104.1</v>
      </c>
      <c r="T46" s="5">
        <v>93.6</v>
      </c>
      <c r="U46" s="5">
        <v>98.5</v>
      </c>
      <c r="V46" s="5">
        <v>106.2</v>
      </c>
      <c r="W46" s="5">
        <v>84.7</v>
      </c>
      <c r="X46" s="6">
        <f t="shared" si="22"/>
        <v>100.33500000000001</v>
      </c>
      <c r="AA46" s="44"/>
      <c r="AB46" s="44"/>
      <c r="AC46" s="44"/>
      <c r="AD46" s="44"/>
      <c r="AH46" s="5"/>
    </row>
    <row r="47" spans="1:34" ht="12.75">
      <c r="A47" s="5" t="s">
        <v>5</v>
      </c>
      <c r="B47" s="5"/>
      <c r="C47" s="5">
        <v>65.400000000000006</v>
      </c>
      <c r="D47" s="5">
        <v>65.5</v>
      </c>
      <c r="E47" s="5">
        <v>56.3</v>
      </c>
      <c r="F47" s="5">
        <v>53.8</v>
      </c>
      <c r="G47" s="5">
        <v>66.099999999999994</v>
      </c>
      <c r="H47" s="5">
        <v>53.9</v>
      </c>
      <c r="I47" s="5">
        <v>56.1</v>
      </c>
      <c r="J47" s="5">
        <v>55.2</v>
      </c>
      <c r="K47" s="5">
        <v>62.3</v>
      </c>
      <c r="L47" s="5">
        <v>61</v>
      </c>
      <c r="M47" s="5">
        <v>54.8</v>
      </c>
      <c r="N47" s="5">
        <v>52.5</v>
      </c>
      <c r="O47" s="5">
        <v>62.6</v>
      </c>
      <c r="P47" s="5">
        <v>85.8</v>
      </c>
      <c r="Q47" s="5">
        <v>59.8</v>
      </c>
      <c r="R47" s="5">
        <v>79.400000000000006</v>
      </c>
      <c r="S47" s="5">
        <v>72.5</v>
      </c>
      <c r="T47" s="5">
        <v>66.900000000000006</v>
      </c>
      <c r="U47" s="5">
        <v>64</v>
      </c>
      <c r="V47" s="5">
        <v>68.7</v>
      </c>
      <c r="W47" s="5">
        <v>57.5</v>
      </c>
      <c r="X47" s="6">
        <f t="shared" si="22"/>
        <v>63.13000000000001</v>
      </c>
      <c r="AA47" s="44"/>
      <c r="AB47" s="44"/>
      <c r="AC47" s="44"/>
      <c r="AD47" s="44"/>
      <c r="AH47" s="5"/>
    </row>
    <row r="48" spans="1:34" ht="12.75">
      <c r="A48" s="5" t="s">
        <v>6</v>
      </c>
      <c r="B48" s="5"/>
      <c r="C48" s="5">
        <v>43.1</v>
      </c>
      <c r="D48" s="5">
        <v>37.9</v>
      </c>
      <c r="E48" s="5">
        <v>43.6</v>
      </c>
      <c r="F48" s="5">
        <v>38.299999999999997</v>
      </c>
      <c r="G48" s="5">
        <v>45.1</v>
      </c>
      <c r="H48" s="5">
        <v>45.7</v>
      </c>
      <c r="I48" s="5">
        <v>47</v>
      </c>
      <c r="J48" s="5">
        <v>40.200000000000003</v>
      </c>
      <c r="K48" s="5">
        <v>41.4</v>
      </c>
      <c r="L48" s="5">
        <v>36.700000000000003</v>
      </c>
      <c r="M48" s="5">
        <v>48.1</v>
      </c>
      <c r="N48" s="5">
        <v>35.200000000000003</v>
      </c>
      <c r="O48" s="5">
        <v>40.1</v>
      </c>
      <c r="P48" s="5">
        <v>40.5</v>
      </c>
      <c r="Q48" s="5">
        <v>53.6</v>
      </c>
      <c r="R48" s="5">
        <v>49.6</v>
      </c>
      <c r="S48" s="5">
        <v>48.1</v>
      </c>
      <c r="T48" s="5">
        <v>61.8</v>
      </c>
      <c r="U48" s="5">
        <v>50.6</v>
      </c>
      <c r="V48" s="5">
        <v>53.3</v>
      </c>
      <c r="W48" s="5"/>
      <c r="X48" s="6">
        <f t="shared" ref="X47:X55" si="23">AVERAGE(B48:V48)</f>
        <v>44.994999999999997</v>
      </c>
      <c r="AA48" s="44"/>
      <c r="AB48" s="44"/>
      <c r="AC48" s="44"/>
      <c r="AD48" s="44"/>
      <c r="AH48" s="5"/>
    </row>
    <row r="49" spans="1:34" ht="12.75">
      <c r="A49" s="5" t="s">
        <v>7</v>
      </c>
      <c r="B49" s="5">
        <v>31</v>
      </c>
      <c r="C49" s="5">
        <v>30.6</v>
      </c>
      <c r="D49" s="5">
        <v>26.6</v>
      </c>
      <c r="E49" s="5">
        <v>27.6</v>
      </c>
      <c r="F49" s="5">
        <v>27.7</v>
      </c>
      <c r="G49" s="5">
        <v>34.1</v>
      </c>
      <c r="H49" s="5">
        <v>33.1</v>
      </c>
      <c r="I49" s="5">
        <v>39.5</v>
      </c>
      <c r="J49" s="5">
        <v>36.6</v>
      </c>
      <c r="K49" s="5">
        <v>30.8</v>
      </c>
      <c r="L49" s="5">
        <v>31.9</v>
      </c>
      <c r="M49" s="5">
        <v>32.1</v>
      </c>
      <c r="N49" s="5">
        <v>33.200000000000003</v>
      </c>
      <c r="O49" s="5">
        <v>23.4</v>
      </c>
      <c r="P49" s="5">
        <v>31.9</v>
      </c>
      <c r="Q49" s="5">
        <v>34.700000000000003</v>
      </c>
      <c r="R49" s="5">
        <v>42.9</v>
      </c>
      <c r="S49" s="5">
        <v>29.1</v>
      </c>
      <c r="T49" s="5">
        <v>42.3</v>
      </c>
      <c r="U49" s="5">
        <v>40.299999999999997</v>
      </c>
      <c r="V49" s="5">
        <v>37.9</v>
      </c>
      <c r="W49" s="5"/>
      <c r="X49" s="6">
        <f t="shared" si="23"/>
        <v>33.204761904761895</v>
      </c>
      <c r="AA49" s="44"/>
      <c r="AB49" s="44"/>
      <c r="AC49" s="44"/>
      <c r="AD49" s="44"/>
      <c r="AH49" s="5"/>
    </row>
    <row r="50" spans="1:34" ht="12.75">
      <c r="A50" s="5" t="s">
        <v>8</v>
      </c>
      <c r="B50" s="5">
        <v>26.2</v>
      </c>
      <c r="C50" s="5">
        <v>37.799999999999997</v>
      </c>
      <c r="D50" s="5">
        <v>29</v>
      </c>
      <c r="E50" s="5">
        <v>27.4</v>
      </c>
      <c r="F50" s="5">
        <v>30.6</v>
      </c>
      <c r="G50" s="5">
        <v>32.5</v>
      </c>
      <c r="H50" s="5">
        <v>33.700000000000003</v>
      </c>
      <c r="I50" s="5">
        <v>38</v>
      </c>
      <c r="J50" s="5">
        <v>31.5</v>
      </c>
      <c r="K50" s="5">
        <v>33.700000000000003</v>
      </c>
      <c r="L50" s="5">
        <v>40</v>
      </c>
      <c r="M50" s="5">
        <v>32.4</v>
      </c>
      <c r="N50" s="5">
        <v>25.8</v>
      </c>
      <c r="O50" s="5">
        <v>32.1</v>
      </c>
      <c r="P50" s="5">
        <v>38.4</v>
      </c>
      <c r="Q50" s="5">
        <v>52.9</v>
      </c>
      <c r="R50" s="5">
        <v>35.299999999999997</v>
      </c>
      <c r="S50" s="5">
        <v>51.9</v>
      </c>
      <c r="T50" s="22">
        <v>35</v>
      </c>
      <c r="U50" s="5">
        <v>40.1</v>
      </c>
      <c r="V50" s="5">
        <v>50.4</v>
      </c>
      <c r="W50" s="5"/>
      <c r="X50" s="6">
        <f t="shared" si="23"/>
        <v>35.938095238095237</v>
      </c>
      <c r="AA50" s="44"/>
      <c r="AB50" s="44"/>
      <c r="AC50" s="44"/>
      <c r="AD50" s="44"/>
      <c r="AH50" s="5"/>
    </row>
    <row r="51" spans="1:34" ht="12.75">
      <c r="A51" s="5" t="s">
        <v>9</v>
      </c>
      <c r="B51" s="5">
        <v>47.5</v>
      </c>
      <c r="C51" s="5">
        <v>54</v>
      </c>
      <c r="D51" s="5">
        <v>42.8</v>
      </c>
      <c r="E51" s="5">
        <v>43.8</v>
      </c>
      <c r="F51" s="5">
        <v>40.6</v>
      </c>
      <c r="G51" s="5">
        <v>48.4</v>
      </c>
      <c r="H51" s="5">
        <v>47.1</v>
      </c>
      <c r="I51" s="5">
        <v>45.4</v>
      </c>
      <c r="J51" s="5">
        <v>53.2</v>
      </c>
      <c r="K51" s="5">
        <v>52.8</v>
      </c>
      <c r="L51" s="5">
        <v>47.6</v>
      </c>
      <c r="M51" s="5">
        <v>53.9</v>
      </c>
      <c r="N51" s="5">
        <v>41.4</v>
      </c>
      <c r="O51" s="5">
        <v>48.7</v>
      </c>
      <c r="P51" s="5">
        <v>47.3</v>
      </c>
      <c r="Q51" s="5">
        <v>68.599999999999994</v>
      </c>
      <c r="R51" s="5">
        <v>39.9</v>
      </c>
      <c r="S51" s="5">
        <v>51</v>
      </c>
      <c r="T51" s="5">
        <v>42</v>
      </c>
      <c r="U51" s="5">
        <v>53.9</v>
      </c>
      <c r="V51" s="5">
        <v>49.5</v>
      </c>
      <c r="W51" s="5"/>
      <c r="X51" s="6">
        <f t="shared" si="23"/>
        <v>48.542857142857144</v>
      </c>
      <c r="AA51" s="44"/>
      <c r="AB51" s="44"/>
      <c r="AC51" s="44"/>
      <c r="AD51" s="44"/>
      <c r="AH51" s="5"/>
    </row>
    <row r="52" spans="1:34" ht="12.75">
      <c r="A52" s="5" t="s">
        <v>10</v>
      </c>
      <c r="B52" s="5">
        <v>65.8</v>
      </c>
      <c r="C52" s="5">
        <v>56.4</v>
      </c>
      <c r="D52" s="5">
        <v>73.8</v>
      </c>
      <c r="E52" s="5">
        <v>75.2</v>
      </c>
      <c r="F52" s="5">
        <v>68.2</v>
      </c>
      <c r="G52" s="5">
        <v>76.099999999999994</v>
      </c>
      <c r="H52" s="5">
        <v>80.599999999999994</v>
      </c>
      <c r="I52" s="5">
        <v>74.900000000000006</v>
      </c>
      <c r="J52" s="5">
        <v>71.5</v>
      </c>
      <c r="K52" s="5">
        <v>71.900000000000006</v>
      </c>
      <c r="L52" s="5">
        <v>81.2</v>
      </c>
      <c r="M52" s="5">
        <v>69.2</v>
      </c>
      <c r="N52" s="5">
        <v>63</v>
      </c>
      <c r="O52" s="5">
        <v>64.5</v>
      </c>
      <c r="P52" s="5">
        <v>80.2</v>
      </c>
      <c r="Q52" s="5">
        <v>79</v>
      </c>
      <c r="R52" s="5">
        <v>77.599999999999994</v>
      </c>
      <c r="S52" s="5">
        <v>72.7</v>
      </c>
      <c r="T52" s="5">
        <v>66.7</v>
      </c>
      <c r="U52" s="5">
        <v>71.099999999999994</v>
      </c>
      <c r="V52" s="5">
        <v>63.8</v>
      </c>
      <c r="W52" s="5"/>
      <c r="X52" s="6">
        <f t="shared" si="23"/>
        <v>71.590476190476181</v>
      </c>
      <c r="AA52" s="44"/>
      <c r="AB52" s="44"/>
      <c r="AC52" s="44"/>
      <c r="AD52" s="44"/>
      <c r="AH52" s="5"/>
    </row>
    <row r="53" spans="1:34" ht="12.75">
      <c r="A53" s="5" t="s">
        <v>11</v>
      </c>
      <c r="B53" s="5">
        <v>101.3</v>
      </c>
      <c r="C53" s="5">
        <v>106.3</v>
      </c>
      <c r="D53" s="5">
        <v>98.2</v>
      </c>
      <c r="E53" s="5">
        <v>97.9</v>
      </c>
      <c r="F53" s="5">
        <v>103.5</v>
      </c>
      <c r="G53" s="5">
        <v>91.5</v>
      </c>
      <c r="H53" s="5">
        <v>115.3</v>
      </c>
      <c r="I53" s="5">
        <v>95</v>
      </c>
      <c r="J53" s="5">
        <v>87</v>
      </c>
      <c r="K53" s="5">
        <v>100.4</v>
      </c>
      <c r="L53" s="5">
        <v>103.4</v>
      </c>
      <c r="M53" s="5">
        <v>114.8</v>
      </c>
      <c r="N53" s="5">
        <v>94.3</v>
      </c>
      <c r="O53" s="5">
        <v>73.2</v>
      </c>
      <c r="P53" s="5">
        <v>103.7</v>
      </c>
      <c r="Q53" s="5">
        <v>86.6</v>
      </c>
      <c r="R53" s="5">
        <v>112</v>
      </c>
      <c r="S53" s="5">
        <v>109.9</v>
      </c>
      <c r="T53" s="5">
        <v>103.6</v>
      </c>
      <c r="U53" s="5">
        <v>123.8</v>
      </c>
      <c r="V53" s="5">
        <v>115.3</v>
      </c>
      <c r="W53" s="5"/>
      <c r="X53" s="6">
        <f t="shared" si="23"/>
        <v>101.76190476190476</v>
      </c>
      <c r="AA53" s="44"/>
      <c r="AB53" s="44"/>
      <c r="AC53" s="44"/>
      <c r="AD53" s="44"/>
      <c r="AH53" s="5"/>
    </row>
    <row r="54" spans="1:34" ht="12.75">
      <c r="A54" s="5" t="s">
        <v>12</v>
      </c>
      <c r="B54" s="5">
        <v>123</v>
      </c>
      <c r="C54" s="5">
        <v>164</v>
      </c>
      <c r="D54" s="5">
        <v>108.9</v>
      </c>
      <c r="E54" s="5">
        <v>101.8</v>
      </c>
      <c r="F54" s="5">
        <v>113.2</v>
      </c>
      <c r="G54" s="5">
        <v>102.1</v>
      </c>
      <c r="H54" s="5">
        <v>116.7</v>
      </c>
      <c r="I54" s="5">
        <v>122.2</v>
      </c>
      <c r="J54" s="5">
        <v>131.1</v>
      </c>
      <c r="K54" s="5">
        <v>134.19999999999999</v>
      </c>
      <c r="L54" s="5">
        <v>126.1</v>
      </c>
      <c r="M54" s="5">
        <v>126.8</v>
      </c>
      <c r="N54" s="5">
        <v>116</v>
      </c>
      <c r="O54" s="5">
        <v>103.9</v>
      </c>
      <c r="P54" s="5">
        <v>132.80000000000001</v>
      </c>
      <c r="Q54" s="5">
        <v>132</v>
      </c>
      <c r="R54" s="5">
        <v>116.6</v>
      </c>
      <c r="S54" s="5">
        <v>109.7</v>
      </c>
      <c r="T54" s="5">
        <v>142.80000000000001</v>
      </c>
      <c r="U54" s="5">
        <v>137.9</v>
      </c>
      <c r="V54" s="5">
        <v>126.6</v>
      </c>
      <c r="W54" s="5"/>
      <c r="X54" s="6">
        <f t="shared" si="23"/>
        <v>123.25714285714287</v>
      </c>
      <c r="AA54" s="44"/>
      <c r="AB54" s="44"/>
      <c r="AC54" s="44"/>
      <c r="AD54" s="44"/>
      <c r="AH54" s="5"/>
    </row>
    <row r="55" spans="1:34" ht="12.75">
      <c r="A55" s="5" t="s">
        <v>13</v>
      </c>
      <c r="B55" s="5">
        <v>149.6</v>
      </c>
      <c r="C55" s="5">
        <v>159.5</v>
      </c>
      <c r="D55" s="5">
        <v>143.4</v>
      </c>
      <c r="E55" s="5">
        <v>126.3</v>
      </c>
      <c r="F55" s="5">
        <v>165.2</v>
      </c>
      <c r="G55" s="5">
        <v>127.6</v>
      </c>
      <c r="H55" s="5">
        <v>138.6</v>
      </c>
      <c r="I55" s="5">
        <v>164.3</v>
      </c>
      <c r="J55" s="5">
        <v>125.4</v>
      </c>
      <c r="K55" s="5">
        <v>131.6</v>
      </c>
      <c r="L55" s="5">
        <v>125.5</v>
      </c>
      <c r="M55" s="5">
        <v>128.69999999999999</v>
      </c>
      <c r="N55" s="5">
        <v>122.6</v>
      </c>
      <c r="O55" s="5">
        <v>138.1</v>
      </c>
      <c r="P55" s="5">
        <v>155.1</v>
      </c>
      <c r="Q55" s="5">
        <v>111.6</v>
      </c>
      <c r="R55" s="5">
        <v>149.80000000000001</v>
      </c>
      <c r="S55" s="5">
        <v>142.80000000000001</v>
      </c>
      <c r="T55" s="5">
        <v>126.6</v>
      </c>
      <c r="U55" s="5">
        <v>147.69999999999999</v>
      </c>
      <c r="V55" s="5">
        <v>153.69999999999999</v>
      </c>
      <c r="W55" s="5"/>
      <c r="X55" s="6">
        <f t="shared" si="23"/>
        <v>139.69999999999999</v>
      </c>
      <c r="AA55" s="44"/>
      <c r="AB55" s="44"/>
      <c r="AC55" s="44"/>
      <c r="AD55" s="44"/>
      <c r="AH55" s="5"/>
    </row>
    <row r="56" spans="1:34" ht="12.75">
      <c r="A56" s="5"/>
      <c r="B56" s="17"/>
      <c r="C56" s="24"/>
      <c r="D56" s="24"/>
      <c r="E56" s="24"/>
      <c r="F56" s="24"/>
      <c r="G56" s="24"/>
      <c r="H56" s="24"/>
      <c r="I56" s="24"/>
      <c r="J56" s="24"/>
      <c r="K56" s="24"/>
      <c r="L56" s="24"/>
      <c r="M56" s="24"/>
      <c r="N56" s="24"/>
      <c r="O56" s="24"/>
      <c r="P56" s="24"/>
      <c r="Q56" s="24"/>
      <c r="R56" s="24"/>
      <c r="S56" s="24"/>
      <c r="T56" s="24"/>
      <c r="U56" s="24"/>
      <c r="V56" s="24"/>
      <c r="W56" s="24"/>
      <c r="X56" s="6"/>
      <c r="AA56" s="44"/>
      <c r="AB56" s="44"/>
      <c r="AC56" s="44"/>
      <c r="AD56" s="44"/>
    </row>
    <row r="57" spans="1:34" ht="12.75">
      <c r="A57" s="1" t="s">
        <v>154</v>
      </c>
      <c r="C57" s="30">
        <f>SUM(B50:B55,C44:C49)</f>
        <v>953.49999999999989</v>
      </c>
      <c r="D57" s="30">
        <f t="shared" ref="D57:T57" si="24">SUM(C50:C55,D44:D49)</f>
        <v>1100.7</v>
      </c>
      <c r="E57" s="30">
        <f t="shared" si="24"/>
        <v>964</v>
      </c>
      <c r="F57" s="30">
        <f t="shared" si="24"/>
        <v>904.59999999999991</v>
      </c>
      <c r="G57" s="30">
        <f t="shared" si="24"/>
        <v>1027</v>
      </c>
      <c r="H57" s="30">
        <f t="shared" si="24"/>
        <v>949.70000000000016</v>
      </c>
      <c r="I57" s="30">
        <f t="shared" si="24"/>
        <v>1027.1999999999998</v>
      </c>
      <c r="J57" s="30">
        <f t="shared" si="24"/>
        <v>1023.0000000000001</v>
      </c>
      <c r="K57" s="30">
        <f t="shared" si="24"/>
        <v>974.29999999999984</v>
      </c>
      <c r="L57" s="30">
        <f t="shared" si="24"/>
        <v>1011.0000000000001</v>
      </c>
      <c r="M57" s="30">
        <f t="shared" si="24"/>
        <v>995.30000000000007</v>
      </c>
      <c r="N57" s="30">
        <f t="shared" si="24"/>
        <v>993.4</v>
      </c>
      <c r="O57" s="30">
        <f t="shared" si="24"/>
        <v>912</v>
      </c>
      <c r="P57" s="30">
        <f t="shared" si="24"/>
        <v>967.8</v>
      </c>
      <c r="Q57" s="30">
        <f t="shared" si="24"/>
        <v>1105.7</v>
      </c>
      <c r="R57" s="30">
        <f t="shared" si="24"/>
        <v>1061.2</v>
      </c>
      <c r="S57" s="30">
        <f t="shared" si="24"/>
        <v>1059.3999999999999</v>
      </c>
      <c r="T57" s="30">
        <f t="shared" si="24"/>
        <v>1062.3999999999999</v>
      </c>
      <c r="U57" s="30">
        <f>SUM(T50:T55,U44:U49)</f>
        <v>1031</v>
      </c>
      <c r="V57" s="30">
        <f>SUM(U50:U55,V44:V49)</f>
        <v>1123.9000000000001</v>
      </c>
      <c r="W57" s="30"/>
      <c r="X57" s="30">
        <f>SUM(X44:X55)</f>
        <v>1014.1702380952381</v>
      </c>
      <c r="Y57" s="17"/>
      <c r="AA57" s="44"/>
      <c r="AB57" s="44"/>
      <c r="AC57" s="44"/>
      <c r="AD57" s="44"/>
    </row>
    <row r="58" spans="1:34" ht="12.75">
      <c r="A58" s="5"/>
      <c r="B58" s="17"/>
      <c r="C58" s="24"/>
      <c r="D58" s="24"/>
      <c r="E58" s="24"/>
      <c r="F58" s="24"/>
      <c r="G58" s="24"/>
      <c r="H58" s="24"/>
      <c r="I58" s="24"/>
      <c r="J58" s="24"/>
      <c r="K58" s="24"/>
      <c r="L58" s="24"/>
      <c r="M58" s="24"/>
      <c r="N58" s="24"/>
      <c r="O58" s="24"/>
      <c r="P58" s="24"/>
      <c r="Q58" s="24"/>
      <c r="R58" s="24"/>
      <c r="S58" s="24"/>
      <c r="T58" s="24"/>
      <c r="U58" s="24"/>
      <c r="V58" s="24"/>
      <c r="W58" s="24"/>
      <c r="X58" s="6"/>
      <c r="AA58" s="44"/>
      <c r="AB58" s="44"/>
      <c r="AC58" s="44"/>
      <c r="AD58" s="44"/>
    </row>
    <row r="59" spans="1:34" ht="12.75">
      <c r="A59" s="5"/>
      <c r="B59" s="17"/>
      <c r="C59" s="24"/>
      <c r="D59" s="24"/>
      <c r="E59" s="24"/>
      <c r="F59" s="24"/>
      <c r="G59" s="24"/>
      <c r="H59" s="24"/>
      <c r="I59" s="24"/>
      <c r="J59" s="24"/>
      <c r="K59" s="24"/>
      <c r="L59" s="24"/>
      <c r="M59" s="24"/>
      <c r="N59" s="24"/>
      <c r="O59" s="24"/>
      <c r="P59" s="24"/>
      <c r="Q59" s="24"/>
      <c r="R59" s="24"/>
      <c r="S59" s="24"/>
      <c r="T59" s="24"/>
      <c r="U59" s="24"/>
      <c r="V59" s="24"/>
      <c r="W59" s="24"/>
      <c r="X59" s="6"/>
      <c r="AA59" s="44"/>
      <c r="AB59" s="44"/>
      <c r="AC59" s="44"/>
      <c r="AD59" s="44"/>
    </row>
    <row r="60" spans="1:34" ht="12.75">
      <c r="A60" s="1"/>
      <c r="B60" s="48"/>
      <c r="C60" s="48"/>
      <c r="D60" s="48"/>
      <c r="E60" s="48"/>
      <c r="F60" s="48"/>
      <c r="G60" s="48"/>
      <c r="H60" s="48"/>
      <c r="I60" s="48"/>
      <c r="J60" s="48"/>
      <c r="K60" s="48"/>
      <c r="L60" s="48"/>
      <c r="M60" s="48"/>
      <c r="N60" s="48"/>
      <c r="O60" s="48"/>
      <c r="P60" s="48"/>
      <c r="Q60" s="48"/>
      <c r="R60" s="48"/>
      <c r="S60" s="48"/>
      <c r="T60" s="48"/>
      <c r="U60" s="48"/>
      <c r="V60" s="48"/>
      <c r="W60" s="48"/>
      <c r="X60" s="9"/>
      <c r="AA60" s="44"/>
      <c r="AB60" s="44"/>
      <c r="AC60" s="44"/>
      <c r="AD60" s="44"/>
    </row>
    <row r="61" spans="1:34">
      <c r="AA61" s="44"/>
      <c r="AB61" s="44"/>
      <c r="AC61" s="44"/>
      <c r="AD61" s="44"/>
    </row>
    <row r="62" spans="1:34">
      <c r="AA62" s="44"/>
      <c r="AB62" s="44"/>
      <c r="AC62" s="44"/>
      <c r="AD62" s="44"/>
    </row>
    <row r="63" spans="1:34">
      <c r="AA63" s="44"/>
      <c r="AB63" s="44"/>
      <c r="AC63" s="44"/>
      <c r="AD63" s="44"/>
    </row>
    <row r="64" spans="1:34">
      <c r="AA64" s="44"/>
      <c r="AB64" s="44"/>
      <c r="AC64" s="44"/>
      <c r="AD64" s="44"/>
    </row>
    <row r="65" spans="26:30">
      <c r="AA65" s="44"/>
      <c r="AB65" s="44"/>
      <c r="AC65" s="44"/>
      <c r="AD65" s="44"/>
    </row>
    <row r="66" spans="26:30">
      <c r="AA66" s="44"/>
      <c r="AB66" s="44"/>
      <c r="AC66" s="44"/>
      <c r="AD66" s="44"/>
    </row>
    <row r="67" spans="26:30">
      <c r="AA67" s="44"/>
      <c r="AB67" s="44"/>
      <c r="AC67" s="44"/>
      <c r="AD67" s="44"/>
    </row>
    <row r="68" spans="26:30">
      <c r="Z68" s="52"/>
      <c r="AB68" s="9"/>
      <c r="AC68" s="9"/>
      <c r="AD68" s="9"/>
    </row>
  </sheetData>
  <printOptions gridLines="1"/>
  <pageMargins left="0" right="0" top="0.59055118110236227"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7"/>
  <sheetViews>
    <sheetView workbookViewId="0"/>
  </sheetViews>
  <sheetFormatPr defaultRowHeight="11.25"/>
  <cols>
    <col min="1" max="1" width="7.83203125" customWidth="1"/>
    <col min="2" max="5" width="7.33203125" hidden="1" customWidth="1"/>
    <col min="6" max="15" width="8.33203125" hidden="1" customWidth="1"/>
    <col min="16" max="33" width="8.33203125" customWidth="1"/>
    <col min="34" max="34" width="12" customWidth="1"/>
    <col min="35" max="35" width="11.1640625" customWidth="1"/>
    <col min="36" max="36" width="7.83203125" customWidth="1"/>
  </cols>
  <sheetData>
    <row r="1" spans="1:37" ht="12.75">
      <c r="A1" s="5" t="s">
        <v>36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7" t="s">
        <v>0</v>
      </c>
      <c r="AI1" s="7" t="s">
        <v>22</v>
      </c>
    </row>
    <row r="2" spans="1:37" ht="12.7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7" t="s">
        <v>1</v>
      </c>
      <c r="AI2" s="7" t="s">
        <v>1</v>
      </c>
    </row>
    <row r="3" spans="1:37" ht="12.75">
      <c r="A3" s="5"/>
      <c r="B3" s="5">
        <v>86</v>
      </c>
      <c r="C3" s="5">
        <v>87</v>
      </c>
      <c r="D3" s="5">
        <v>88</v>
      </c>
      <c r="E3" s="5">
        <v>89</v>
      </c>
      <c r="F3" s="5">
        <v>90</v>
      </c>
      <c r="G3" s="5">
        <v>91</v>
      </c>
      <c r="H3" s="5">
        <v>92</v>
      </c>
      <c r="I3" s="5">
        <v>93</v>
      </c>
      <c r="J3" s="5">
        <v>94</v>
      </c>
      <c r="K3" s="5">
        <v>95</v>
      </c>
      <c r="L3" s="5">
        <v>96</v>
      </c>
      <c r="M3" s="5">
        <v>97</v>
      </c>
      <c r="N3" s="5">
        <v>98</v>
      </c>
      <c r="O3" s="5">
        <v>99</v>
      </c>
      <c r="P3" s="5">
        <v>2000</v>
      </c>
      <c r="Q3" s="5">
        <v>2001</v>
      </c>
      <c r="R3" s="5">
        <v>2002</v>
      </c>
      <c r="S3" s="5">
        <v>2003</v>
      </c>
      <c r="T3" s="5">
        <v>2004</v>
      </c>
      <c r="U3" s="5">
        <v>2005</v>
      </c>
      <c r="V3" s="5">
        <v>2006</v>
      </c>
      <c r="W3" s="5">
        <v>2007</v>
      </c>
      <c r="X3" s="5">
        <v>2008</v>
      </c>
      <c r="Y3" s="5">
        <v>2009</v>
      </c>
      <c r="Z3" s="5">
        <v>2010</v>
      </c>
      <c r="AA3" s="5">
        <v>2011</v>
      </c>
      <c r="AB3" s="5">
        <v>2012</v>
      </c>
      <c r="AC3" s="5">
        <v>2013</v>
      </c>
      <c r="AD3" s="5">
        <v>2014</v>
      </c>
      <c r="AE3" s="5">
        <v>2015</v>
      </c>
      <c r="AF3" s="5">
        <v>2016</v>
      </c>
      <c r="AG3" s="5">
        <v>2017</v>
      </c>
      <c r="AH3" s="18" t="s">
        <v>188</v>
      </c>
      <c r="AI3" s="7" t="s">
        <v>26</v>
      </c>
    </row>
    <row r="4" spans="1:37" ht="12.75">
      <c r="A4" s="5" t="s">
        <v>2</v>
      </c>
      <c r="B4" s="5">
        <v>19.7</v>
      </c>
      <c r="C4" s="5">
        <v>19.7</v>
      </c>
      <c r="D4" s="5">
        <v>18.7</v>
      </c>
      <c r="E4" s="5">
        <v>19.7</v>
      </c>
      <c r="F4" s="5">
        <v>19.399999999999999</v>
      </c>
      <c r="G4" s="5">
        <v>17.899999999999999</v>
      </c>
      <c r="H4" s="5">
        <v>17.8</v>
      </c>
      <c r="I4" s="5">
        <v>16.7</v>
      </c>
      <c r="J4" s="5">
        <v>18.399999999999999</v>
      </c>
      <c r="K4" s="5">
        <v>17.899999999999999</v>
      </c>
      <c r="L4" s="5">
        <v>19.100000000000001</v>
      </c>
      <c r="M4" s="5">
        <v>15.4</v>
      </c>
      <c r="N4" s="5">
        <v>19.600000000000001</v>
      </c>
      <c r="O4" s="5">
        <v>20.2</v>
      </c>
      <c r="P4" s="5">
        <v>17.399999999999999</v>
      </c>
      <c r="Q4" s="5">
        <v>21.4</v>
      </c>
      <c r="R4" s="5">
        <v>19</v>
      </c>
      <c r="S4" s="5">
        <v>18.8</v>
      </c>
      <c r="T4" s="5">
        <v>20.7</v>
      </c>
      <c r="U4" s="5">
        <v>18</v>
      </c>
      <c r="V4" s="10" t="s">
        <v>35</v>
      </c>
      <c r="W4" s="5">
        <v>19</v>
      </c>
      <c r="X4" s="6">
        <v>21</v>
      </c>
      <c r="Y4" s="6">
        <v>19.8</v>
      </c>
      <c r="Z4" s="6">
        <v>20.100000000000001</v>
      </c>
      <c r="AA4" s="6">
        <v>19</v>
      </c>
      <c r="AB4" s="6">
        <v>18.5</v>
      </c>
      <c r="AC4" s="6">
        <v>19</v>
      </c>
      <c r="AD4" s="6">
        <v>16.5</v>
      </c>
      <c r="AE4" s="6">
        <v>20.8</v>
      </c>
      <c r="AF4" s="6">
        <v>19.399999999999999</v>
      </c>
      <c r="AG4" s="6">
        <v>19.100000000000001</v>
      </c>
      <c r="AH4" s="6">
        <f>AVERAGE(B4:AF4)</f>
        <v>18.95333333333333</v>
      </c>
      <c r="AI4" s="5">
        <v>19.399999999999999</v>
      </c>
      <c r="AK4" s="17"/>
    </row>
    <row r="5" spans="1:37" ht="12.75">
      <c r="A5" s="5" t="s">
        <v>3</v>
      </c>
      <c r="B5" s="5">
        <v>18.100000000000001</v>
      </c>
      <c r="C5" s="5">
        <v>17.3</v>
      </c>
      <c r="D5" s="5">
        <v>17.899999999999999</v>
      </c>
      <c r="E5" s="5">
        <v>17.3</v>
      </c>
      <c r="F5" s="5">
        <v>20.399999999999999</v>
      </c>
      <c r="G5" s="5">
        <v>17.5</v>
      </c>
      <c r="H5" s="5">
        <v>16.2</v>
      </c>
      <c r="I5" s="5">
        <v>16.3</v>
      </c>
      <c r="J5" s="5">
        <v>18.399999999999999</v>
      </c>
      <c r="K5" s="5">
        <v>17.5</v>
      </c>
      <c r="L5" s="5">
        <v>17.5</v>
      </c>
      <c r="M5" s="5">
        <v>17.399999999999999</v>
      </c>
      <c r="N5" s="5">
        <v>20.399999999999999</v>
      </c>
      <c r="O5" s="5">
        <v>18.399999999999999</v>
      </c>
      <c r="P5" s="5">
        <v>17.399999999999999</v>
      </c>
      <c r="Q5" s="5">
        <v>20.6</v>
      </c>
      <c r="R5" s="5">
        <v>17</v>
      </c>
      <c r="S5" s="5">
        <v>17.899999999999999</v>
      </c>
      <c r="T5" s="5">
        <v>16.399999999999999</v>
      </c>
      <c r="U5" s="5">
        <v>19.7</v>
      </c>
      <c r="V5" s="10" t="s">
        <v>35</v>
      </c>
      <c r="W5" s="5">
        <v>19.100000000000001</v>
      </c>
      <c r="X5" s="5">
        <v>18.8</v>
      </c>
      <c r="Y5" s="5">
        <v>18.399999999999999</v>
      </c>
      <c r="Z5" s="5">
        <v>19.8</v>
      </c>
      <c r="AA5" s="5">
        <v>19</v>
      </c>
      <c r="AB5" s="5">
        <v>18</v>
      </c>
      <c r="AC5" s="5">
        <v>18.7</v>
      </c>
      <c r="AD5" s="5">
        <v>17.899999999999999</v>
      </c>
      <c r="AE5" s="5">
        <v>18.2</v>
      </c>
      <c r="AF5" s="5">
        <v>19.8</v>
      </c>
      <c r="AG5" s="5">
        <v>18.7</v>
      </c>
      <c r="AH5" s="6">
        <f>AVERAGE(B5:AF5)</f>
        <v>18.243333333333332</v>
      </c>
      <c r="AI5" s="5">
        <v>18.600000000000001</v>
      </c>
      <c r="AK5" s="17"/>
    </row>
    <row r="6" spans="1:37" ht="12.75">
      <c r="A6" s="5" t="s">
        <v>4</v>
      </c>
      <c r="B6" s="5">
        <v>15.2</v>
      </c>
      <c r="C6" s="5">
        <v>14</v>
      </c>
      <c r="D6" s="5">
        <v>14.4</v>
      </c>
      <c r="E6" s="5">
        <v>17.100000000000001</v>
      </c>
      <c r="F6" s="5">
        <v>16.600000000000001</v>
      </c>
      <c r="G6" s="5">
        <v>14.7</v>
      </c>
      <c r="H6" s="5">
        <v>13.2</v>
      </c>
      <c r="I6" s="5">
        <v>13.6</v>
      </c>
      <c r="J6" s="5">
        <v>14.4</v>
      </c>
      <c r="K6" s="5">
        <v>14.9</v>
      </c>
      <c r="L6" s="5">
        <v>13.5</v>
      </c>
      <c r="M6" s="5">
        <v>14.5</v>
      </c>
      <c r="N6" s="5">
        <v>17.2</v>
      </c>
      <c r="O6" s="5">
        <v>16.5</v>
      </c>
      <c r="P6" s="5">
        <v>15.8</v>
      </c>
      <c r="Q6" s="5">
        <v>17.2</v>
      </c>
      <c r="R6" s="5">
        <v>16.8</v>
      </c>
      <c r="S6" s="5">
        <v>16.600000000000001</v>
      </c>
      <c r="T6" s="5">
        <v>14.8</v>
      </c>
      <c r="U6" s="5">
        <v>16.7</v>
      </c>
      <c r="V6" s="5">
        <v>15.8</v>
      </c>
      <c r="W6" s="5">
        <v>17.7</v>
      </c>
      <c r="X6" s="5">
        <v>17</v>
      </c>
      <c r="Y6" s="5">
        <v>14.7</v>
      </c>
      <c r="Z6" s="5">
        <v>16.2</v>
      </c>
      <c r="AA6" s="5">
        <v>15.6</v>
      </c>
      <c r="AB6" s="5">
        <v>14</v>
      </c>
      <c r="AC6" s="5">
        <v>15.8</v>
      </c>
      <c r="AD6" s="5">
        <v>14.8</v>
      </c>
      <c r="AE6" s="5">
        <v>16.5</v>
      </c>
      <c r="AF6" s="5">
        <v>16.7</v>
      </c>
      <c r="AG6" s="5">
        <v>16.899999999999999</v>
      </c>
      <c r="AH6" s="6">
        <f>AVERAGE(B6:AF6)</f>
        <v>15.56451612903226</v>
      </c>
      <c r="AI6" s="5">
        <v>15.8</v>
      </c>
      <c r="AK6" s="17"/>
    </row>
    <row r="7" spans="1:37" ht="12.75">
      <c r="A7" s="5" t="s">
        <v>5</v>
      </c>
      <c r="B7" s="5">
        <v>12.1</v>
      </c>
      <c r="C7" s="5">
        <v>10.9</v>
      </c>
      <c r="D7" s="5">
        <v>10</v>
      </c>
      <c r="E7" s="5">
        <v>12</v>
      </c>
      <c r="F7" s="5">
        <v>12.8</v>
      </c>
      <c r="G7" s="5">
        <v>10.8</v>
      </c>
      <c r="H7" s="5">
        <v>9.9</v>
      </c>
      <c r="I7" s="5">
        <v>10</v>
      </c>
      <c r="J7" s="5">
        <v>11.7</v>
      </c>
      <c r="K7" s="5">
        <v>12.8</v>
      </c>
      <c r="L7" s="5">
        <v>11.7</v>
      </c>
      <c r="M7" s="5">
        <v>10.3</v>
      </c>
      <c r="N7" s="5">
        <v>12.4</v>
      </c>
      <c r="O7" s="5">
        <v>12.1</v>
      </c>
      <c r="P7" s="5">
        <v>12.6</v>
      </c>
      <c r="Q7" s="5">
        <v>12.6</v>
      </c>
      <c r="R7" s="5">
        <v>12.6</v>
      </c>
      <c r="S7" s="5">
        <v>11.4</v>
      </c>
      <c r="T7" s="5">
        <v>11.5</v>
      </c>
      <c r="U7" s="5">
        <v>11.3</v>
      </c>
      <c r="V7" s="5">
        <v>13.7</v>
      </c>
      <c r="W7" s="5">
        <v>12.5</v>
      </c>
      <c r="X7" s="5">
        <v>12.9</v>
      </c>
      <c r="Y7" s="5">
        <v>12.7</v>
      </c>
      <c r="Z7" s="5">
        <v>13.7</v>
      </c>
      <c r="AA7" s="5">
        <v>11.7</v>
      </c>
      <c r="AB7" s="5">
        <v>11.9</v>
      </c>
      <c r="AC7" s="5">
        <v>12.4</v>
      </c>
      <c r="AD7" s="5">
        <v>13.5</v>
      </c>
      <c r="AE7" s="5">
        <v>13</v>
      </c>
      <c r="AF7" s="5">
        <v>12.4</v>
      </c>
      <c r="AG7" s="5">
        <v>14.2</v>
      </c>
      <c r="AH7" s="6">
        <f>AVERAGE(B7:AF7)</f>
        <v>11.996774193548383</v>
      </c>
      <c r="AI7" s="5">
        <v>11.9</v>
      </c>
      <c r="AK7" s="17"/>
    </row>
    <row r="8" spans="1:37" ht="12.75">
      <c r="A8" s="5" t="s">
        <v>6</v>
      </c>
      <c r="B8" s="5">
        <v>8.9</v>
      </c>
      <c r="C8" s="5">
        <v>8.8000000000000007</v>
      </c>
      <c r="D8" s="5">
        <v>6.8</v>
      </c>
      <c r="E8" s="5">
        <v>8.5</v>
      </c>
      <c r="F8" s="5">
        <v>8.1999999999999993</v>
      </c>
      <c r="G8" s="5">
        <v>7.1</v>
      </c>
      <c r="H8" s="5">
        <v>6</v>
      </c>
      <c r="I8" s="5">
        <v>7.3</v>
      </c>
      <c r="J8" s="5">
        <v>7.8</v>
      </c>
      <c r="K8" s="5">
        <v>8.4</v>
      </c>
      <c r="L8" s="5">
        <v>7.3</v>
      </c>
      <c r="M8" s="5">
        <v>9.3000000000000007</v>
      </c>
      <c r="N8" s="5">
        <v>8.8000000000000007</v>
      </c>
      <c r="O8" s="5">
        <v>8.8000000000000007</v>
      </c>
      <c r="P8" s="5">
        <v>10.6</v>
      </c>
      <c r="Q8" s="5">
        <v>9.9</v>
      </c>
      <c r="R8" s="5">
        <v>8.8000000000000007</v>
      </c>
      <c r="S8" s="5">
        <v>9.5</v>
      </c>
      <c r="T8" s="5">
        <v>9.6999999999999993</v>
      </c>
      <c r="U8" s="5">
        <v>9.4</v>
      </c>
      <c r="V8" s="5">
        <v>9.4</v>
      </c>
      <c r="W8" s="5">
        <v>10.199999999999999</v>
      </c>
      <c r="X8" s="5">
        <v>7.2</v>
      </c>
      <c r="Y8" s="5">
        <v>6.9</v>
      </c>
      <c r="Z8" s="5">
        <v>10.1</v>
      </c>
      <c r="AA8" s="5">
        <v>10.9</v>
      </c>
      <c r="AB8" s="5">
        <v>7</v>
      </c>
      <c r="AC8" s="5">
        <v>8.6999999999999993</v>
      </c>
      <c r="AD8" s="5">
        <v>8.9</v>
      </c>
      <c r="AE8" s="5">
        <v>8.1999999999999993</v>
      </c>
      <c r="AF8" s="5">
        <v>10</v>
      </c>
      <c r="AG8" s="5"/>
      <c r="AH8" s="6">
        <f t="shared" ref="AH7:AH15" si="0">AVERAGE(B8:AF8)</f>
        <v>8.6258064516129025</v>
      </c>
      <c r="AI8" s="5">
        <v>8.1</v>
      </c>
      <c r="AK8" s="17"/>
    </row>
    <row r="9" spans="1:37" ht="12.75">
      <c r="A9" s="5" t="s">
        <v>7</v>
      </c>
      <c r="B9" s="5">
        <v>5.5</v>
      </c>
      <c r="C9" s="5">
        <v>5.7</v>
      </c>
      <c r="D9" s="5">
        <v>5.7</v>
      </c>
      <c r="E9" s="5">
        <v>5.7</v>
      </c>
      <c r="F9" s="5">
        <v>4.7</v>
      </c>
      <c r="G9" s="5">
        <v>3.8</v>
      </c>
      <c r="H9" s="5">
        <v>3.5</v>
      </c>
      <c r="I9" s="5">
        <v>6.7</v>
      </c>
      <c r="J9" s="5">
        <v>4.5</v>
      </c>
      <c r="K9" s="5">
        <v>4.8</v>
      </c>
      <c r="L9" s="5">
        <v>4.4000000000000004</v>
      </c>
      <c r="M9" s="5">
        <v>4.9000000000000004</v>
      </c>
      <c r="N9" s="5">
        <v>6.3</v>
      </c>
      <c r="O9" s="5">
        <v>5.6</v>
      </c>
      <c r="P9" s="5">
        <v>7.8</v>
      </c>
      <c r="Q9" s="5">
        <v>5.7</v>
      </c>
      <c r="R9" s="5">
        <v>7.2</v>
      </c>
      <c r="S9" s="5">
        <v>7</v>
      </c>
      <c r="T9" s="5">
        <v>7.1</v>
      </c>
      <c r="U9" s="5">
        <v>5.9</v>
      </c>
      <c r="V9" s="5">
        <v>4.9000000000000004</v>
      </c>
      <c r="W9" s="5">
        <v>5.7</v>
      </c>
      <c r="X9" s="5">
        <v>5.9</v>
      </c>
      <c r="Y9" s="5">
        <v>4.5999999999999996</v>
      </c>
      <c r="Z9" s="5">
        <v>6.9</v>
      </c>
      <c r="AA9" s="5">
        <v>8.1999999999999993</v>
      </c>
      <c r="AB9" s="5">
        <v>4.5999999999999996</v>
      </c>
      <c r="AC9" s="5">
        <v>6.9</v>
      </c>
      <c r="AD9" s="5">
        <v>8.1</v>
      </c>
      <c r="AE9" s="5">
        <v>6.2</v>
      </c>
      <c r="AF9" s="5">
        <v>7.3</v>
      </c>
      <c r="AG9" s="5"/>
      <c r="AH9" s="6">
        <f t="shared" si="0"/>
        <v>5.8645161290322578</v>
      </c>
      <c r="AI9" s="5">
        <v>5</v>
      </c>
      <c r="AK9" s="17"/>
    </row>
    <row r="10" spans="1:37" ht="12.75">
      <c r="A10" s="5" t="s">
        <v>8</v>
      </c>
      <c r="B10" s="5">
        <v>3.1</v>
      </c>
      <c r="C10" s="5">
        <v>4.7</v>
      </c>
      <c r="D10" s="5">
        <v>5.3</v>
      </c>
      <c r="E10" s="5">
        <v>3.6</v>
      </c>
      <c r="F10" s="5">
        <v>4.7</v>
      </c>
      <c r="G10" s="5">
        <v>4.0999999999999996</v>
      </c>
      <c r="H10" s="5">
        <v>4.8</v>
      </c>
      <c r="I10" s="5">
        <v>4.5999999999999996</v>
      </c>
      <c r="J10" s="5">
        <v>4.2</v>
      </c>
      <c r="K10" s="5">
        <v>3.3</v>
      </c>
      <c r="L10" s="5">
        <v>4.7</v>
      </c>
      <c r="M10" s="5">
        <v>3.7</v>
      </c>
      <c r="N10" s="5">
        <v>6.7</v>
      </c>
      <c r="O10" s="5">
        <v>5</v>
      </c>
      <c r="P10" s="5">
        <v>7.1</v>
      </c>
      <c r="Q10" s="5">
        <v>3.8</v>
      </c>
      <c r="R10" s="5">
        <v>5.2</v>
      </c>
      <c r="S10" s="5">
        <v>4</v>
      </c>
      <c r="T10" s="5">
        <v>4.5999999999999996</v>
      </c>
      <c r="U10" s="10" t="s">
        <v>35</v>
      </c>
      <c r="V10" s="5">
        <v>5.0999999999999996</v>
      </c>
      <c r="W10" s="5">
        <v>6.1</v>
      </c>
      <c r="X10" s="5">
        <v>5.7</v>
      </c>
      <c r="Y10" s="5">
        <v>5</v>
      </c>
      <c r="Z10" s="5">
        <v>5.4</v>
      </c>
      <c r="AA10" s="5">
        <v>4.5999999999999996</v>
      </c>
      <c r="AB10" s="5">
        <v>5.2</v>
      </c>
      <c r="AC10" s="5">
        <v>5.5</v>
      </c>
      <c r="AD10" s="5">
        <v>4.8</v>
      </c>
      <c r="AE10" s="5">
        <v>4.4000000000000004</v>
      </c>
      <c r="AF10" s="1">
        <v>5.9</v>
      </c>
      <c r="AG10" s="1"/>
      <c r="AH10" s="6">
        <f t="shared" si="0"/>
        <v>4.830000000000001</v>
      </c>
      <c r="AI10" s="5">
        <v>4.5</v>
      </c>
      <c r="AK10" s="17"/>
    </row>
    <row r="11" spans="1:37" ht="12.75">
      <c r="A11" s="5" t="s">
        <v>9</v>
      </c>
      <c r="B11" s="5"/>
      <c r="C11" s="5">
        <v>7</v>
      </c>
      <c r="D11" s="5">
        <v>5.6</v>
      </c>
      <c r="E11" s="5">
        <v>6.3</v>
      </c>
      <c r="F11" s="5">
        <v>6.4</v>
      </c>
      <c r="G11" s="5">
        <v>6.6</v>
      </c>
      <c r="H11" s="5">
        <v>4.9000000000000004</v>
      </c>
      <c r="I11" s="5">
        <v>5.3</v>
      </c>
      <c r="J11" s="5">
        <v>5.8</v>
      </c>
      <c r="K11" s="5">
        <v>5</v>
      </c>
      <c r="L11" s="5">
        <v>5</v>
      </c>
      <c r="M11" s="5">
        <v>6.1</v>
      </c>
      <c r="N11" s="5">
        <v>6.5</v>
      </c>
      <c r="O11" s="5">
        <v>6</v>
      </c>
      <c r="P11" s="5">
        <v>6.7</v>
      </c>
      <c r="Q11" s="5">
        <v>6.8</v>
      </c>
      <c r="R11" s="5">
        <v>6.3</v>
      </c>
      <c r="S11" s="5">
        <v>6.5</v>
      </c>
      <c r="T11" s="5">
        <v>5.7</v>
      </c>
      <c r="U11" s="10" t="s">
        <v>35</v>
      </c>
      <c r="V11" s="5">
        <v>6.2</v>
      </c>
      <c r="W11" s="5">
        <v>7.7</v>
      </c>
      <c r="X11" s="5">
        <v>7.3</v>
      </c>
      <c r="Y11" s="5">
        <v>8</v>
      </c>
      <c r="Z11" s="5">
        <v>9</v>
      </c>
      <c r="AA11" s="5">
        <v>5.2</v>
      </c>
      <c r="AB11" s="5">
        <v>8</v>
      </c>
      <c r="AC11" s="5">
        <v>8.5</v>
      </c>
      <c r="AD11" s="5">
        <v>6.4</v>
      </c>
      <c r="AE11" s="5">
        <v>6.5</v>
      </c>
      <c r="AF11" s="1">
        <v>6.1</v>
      </c>
      <c r="AG11" s="1"/>
      <c r="AH11" s="6">
        <f t="shared" si="0"/>
        <v>6.4620689655172416</v>
      </c>
      <c r="AI11" s="5">
        <v>5.9</v>
      </c>
    </row>
    <row r="12" spans="1:37" ht="12.75">
      <c r="A12" s="5" t="s">
        <v>10</v>
      </c>
      <c r="B12" s="5">
        <v>8.4</v>
      </c>
      <c r="C12" s="5">
        <v>9.1</v>
      </c>
      <c r="D12" s="5">
        <v>10.199999999999999</v>
      </c>
      <c r="E12" s="5">
        <v>9.8000000000000007</v>
      </c>
      <c r="F12" s="5">
        <v>7</v>
      </c>
      <c r="G12" s="5">
        <v>8.8000000000000007</v>
      </c>
      <c r="H12" s="5">
        <v>6.8</v>
      </c>
      <c r="I12" s="5">
        <v>7.3</v>
      </c>
      <c r="J12" s="5">
        <v>7.8</v>
      </c>
      <c r="K12" s="5">
        <v>8.5</v>
      </c>
      <c r="L12" s="5">
        <v>9.5</v>
      </c>
      <c r="M12" s="5">
        <v>8.5</v>
      </c>
      <c r="N12" s="5">
        <v>9.4</v>
      </c>
      <c r="O12" s="5">
        <v>9.9</v>
      </c>
      <c r="P12" s="5">
        <v>9.6</v>
      </c>
      <c r="Q12" s="5">
        <v>10.199999999999999</v>
      </c>
      <c r="R12" s="5">
        <v>9.3000000000000007</v>
      </c>
      <c r="S12" s="5">
        <v>8.9</v>
      </c>
      <c r="T12" s="5">
        <v>8.3000000000000007</v>
      </c>
      <c r="U12" s="10" t="s">
        <v>35</v>
      </c>
      <c r="V12" s="5">
        <v>11</v>
      </c>
      <c r="W12" s="5">
        <v>10.199999999999999</v>
      </c>
      <c r="X12" s="5">
        <v>10.7</v>
      </c>
      <c r="Y12" s="5">
        <v>9.3000000000000007</v>
      </c>
      <c r="Z12" s="5">
        <v>10.5</v>
      </c>
      <c r="AA12" s="5">
        <v>8.3000000000000007</v>
      </c>
      <c r="AB12" s="5">
        <v>9.4</v>
      </c>
      <c r="AC12" s="5">
        <v>10.1</v>
      </c>
      <c r="AD12" s="5">
        <v>10.199999999999999</v>
      </c>
      <c r="AE12" s="5">
        <v>8.4</v>
      </c>
      <c r="AF12" s="5">
        <v>10.3</v>
      </c>
      <c r="AG12" s="5"/>
      <c r="AH12" s="6">
        <f t="shared" si="0"/>
        <v>9.19</v>
      </c>
      <c r="AI12" s="5">
        <v>8.8000000000000007</v>
      </c>
    </row>
    <row r="13" spans="1:37" ht="12.75">
      <c r="A13" s="5" t="s">
        <v>11</v>
      </c>
      <c r="B13" s="5">
        <v>12.4</v>
      </c>
      <c r="C13" s="5">
        <v>11.9</v>
      </c>
      <c r="D13" s="5">
        <v>12.6</v>
      </c>
      <c r="E13" s="5">
        <v>13.1</v>
      </c>
      <c r="F13" s="5">
        <v>12</v>
      </c>
      <c r="G13" s="5">
        <v>10.6</v>
      </c>
      <c r="H13" s="5">
        <v>9.9</v>
      </c>
      <c r="I13" s="5">
        <v>12.3</v>
      </c>
      <c r="J13" s="5">
        <v>10.4</v>
      </c>
      <c r="K13" s="5">
        <v>11.1</v>
      </c>
      <c r="L13" s="5">
        <v>12.1</v>
      </c>
      <c r="M13" s="5">
        <v>12.2</v>
      </c>
      <c r="N13" s="5">
        <v>12.4</v>
      </c>
      <c r="O13" s="5">
        <v>13.3</v>
      </c>
      <c r="P13" s="5">
        <v>12.1</v>
      </c>
      <c r="Q13" s="5">
        <v>13.3</v>
      </c>
      <c r="R13" s="5">
        <v>10.7</v>
      </c>
      <c r="S13" s="5">
        <v>11.1</v>
      </c>
      <c r="T13" s="5">
        <v>11.5</v>
      </c>
      <c r="U13" s="10" t="s">
        <v>35</v>
      </c>
      <c r="V13" s="5">
        <v>12</v>
      </c>
      <c r="W13" s="5">
        <v>11.5</v>
      </c>
      <c r="X13" s="5">
        <v>12.2</v>
      </c>
      <c r="Y13" s="5">
        <v>11.1</v>
      </c>
      <c r="Z13" s="5">
        <v>12.5</v>
      </c>
      <c r="AA13" s="5">
        <v>12.4</v>
      </c>
      <c r="AB13" s="5">
        <v>11</v>
      </c>
      <c r="AC13" s="5">
        <v>12.2</v>
      </c>
      <c r="AD13" s="5">
        <v>11.7</v>
      </c>
      <c r="AE13" s="5">
        <v>12.5</v>
      </c>
      <c r="AF13" s="5">
        <v>12.8</v>
      </c>
      <c r="AG13" s="5"/>
      <c r="AH13" s="6">
        <f t="shared" si="0"/>
        <v>11.896666666666667</v>
      </c>
      <c r="AI13" s="5">
        <v>12.6</v>
      </c>
    </row>
    <row r="14" spans="1:37" ht="12.75">
      <c r="A14" s="5" t="s">
        <v>12</v>
      </c>
      <c r="B14" s="5">
        <v>15.8</v>
      </c>
      <c r="C14" s="5">
        <v>14.8</v>
      </c>
      <c r="D14" s="5">
        <v>16.3</v>
      </c>
      <c r="E14" s="5">
        <v>16.399999999999999</v>
      </c>
      <c r="F14" s="5">
        <v>13.8</v>
      </c>
      <c r="G14" s="5">
        <v>13.5</v>
      </c>
      <c r="H14" s="5">
        <v>14.5</v>
      </c>
      <c r="I14" s="5">
        <v>12.9</v>
      </c>
      <c r="J14" s="5">
        <v>13.6</v>
      </c>
      <c r="K14" s="5">
        <v>13.4</v>
      </c>
      <c r="L14" s="5">
        <v>13.4</v>
      </c>
      <c r="M14" s="5">
        <v>16.8</v>
      </c>
      <c r="N14" s="5">
        <v>15.2</v>
      </c>
      <c r="O14" s="5">
        <v>15.1</v>
      </c>
      <c r="P14" s="5">
        <v>14.5</v>
      </c>
      <c r="Q14" s="5">
        <v>14.6</v>
      </c>
      <c r="R14" s="5">
        <v>13.9</v>
      </c>
      <c r="S14" s="5">
        <v>14.2</v>
      </c>
      <c r="T14" s="5">
        <v>15</v>
      </c>
      <c r="U14" s="10" t="s">
        <v>35</v>
      </c>
      <c r="V14" s="5">
        <v>15.4</v>
      </c>
      <c r="W14" s="5">
        <v>15.9</v>
      </c>
      <c r="X14" s="5">
        <v>14.9</v>
      </c>
      <c r="Y14" s="5">
        <v>15.4</v>
      </c>
      <c r="Z14" s="5">
        <v>17.2</v>
      </c>
      <c r="AA14" s="5">
        <v>15.2</v>
      </c>
      <c r="AB14" s="5">
        <v>15.3</v>
      </c>
      <c r="AC14" s="5">
        <v>15.7</v>
      </c>
      <c r="AD14" s="5">
        <v>14.6</v>
      </c>
      <c r="AE14" s="5">
        <v>15.5</v>
      </c>
      <c r="AF14" s="5">
        <v>15.4</v>
      </c>
      <c r="AG14" s="5"/>
      <c r="AH14" s="6">
        <f t="shared" si="0"/>
        <v>14.939999999999998</v>
      </c>
      <c r="AI14" s="5">
        <v>15.9</v>
      </c>
    </row>
    <row r="15" spans="1:37" ht="12.75">
      <c r="A15" s="5" t="s">
        <v>13</v>
      </c>
      <c r="B15" s="5">
        <v>17.600000000000001</v>
      </c>
      <c r="C15" s="5">
        <v>17.100000000000001</v>
      </c>
      <c r="D15" s="5">
        <v>19.7</v>
      </c>
      <c r="E15" s="5">
        <v>17.2</v>
      </c>
      <c r="F15" s="5">
        <v>17.5</v>
      </c>
      <c r="G15" s="5">
        <v>16.399999999999999</v>
      </c>
      <c r="H15" s="5">
        <v>14.9</v>
      </c>
      <c r="I15" s="5">
        <v>15.6</v>
      </c>
      <c r="J15" s="5">
        <v>18.2</v>
      </c>
      <c r="K15" s="5">
        <v>18.100000000000001</v>
      </c>
      <c r="L15" s="5">
        <v>16.3</v>
      </c>
      <c r="M15" s="5">
        <v>18.399999999999999</v>
      </c>
      <c r="N15" s="5">
        <v>17.3</v>
      </c>
      <c r="O15" s="5">
        <v>16.2</v>
      </c>
      <c r="P15" s="5">
        <v>21.6</v>
      </c>
      <c r="Q15" s="5">
        <v>18</v>
      </c>
      <c r="R15" s="5">
        <v>17.100000000000001</v>
      </c>
      <c r="S15" s="5">
        <v>18.7</v>
      </c>
      <c r="T15" s="5">
        <v>15.5</v>
      </c>
      <c r="U15" s="10" t="s">
        <v>35</v>
      </c>
      <c r="V15" s="5">
        <v>16.7</v>
      </c>
      <c r="W15" s="5">
        <v>18.7</v>
      </c>
      <c r="X15" s="5">
        <v>17.7</v>
      </c>
      <c r="Y15" s="5">
        <v>18.600000000000001</v>
      </c>
      <c r="Z15" s="5">
        <v>19.600000000000001</v>
      </c>
      <c r="AA15" s="5">
        <v>17.7</v>
      </c>
      <c r="AB15" s="5">
        <v>18.7</v>
      </c>
      <c r="AC15" s="5">
        <v>18.399999999999999</v>
      </c>
      <c r="AD15" s="5">
        <v>18.2</v>
      </c>
      <c r="AE15" s="5">
        <v>18.3</v>
      </c>
      <c r="AF15" s="5">
        <v>17.5</v>
      </c>
      <c r="AG15" s="5"/>
      <c r="AH15" s="6">
        <f t="shared" si="0"/>
        <v>17.716666666666665</v>
      </c>
      <c r="AI15" s="5">
        <v>18.3</v>
      </c>
    </row>
    <row r="16" spans="1:37" ht="12.75">
      <c r="A16" s="5"/>
      <c r="B16" s="5"/>
      <c r="C16" s="5"/>
      <c r="D16" s="5"/>
      <c r="E16" s="5"/>
      <c r="F16" s="5"/>
      <c r="G16" s="5"/>
      <c r="H16" s="5"/>
      <c r="I16" s="5"/>
      <c r="J16" s="5"/>
      <c r="K16" s="5"/>
      <c r="L16" s="5"/>
      <c r="M16" s="5"/>
      <c r="N16" s="5"/>
      <c r="O16" s="5"/>
      <c r="P16" s="5"/>
      <c r="Q16" s="5"/>
      <c r="R16" s="5"/>
      <c r="S16" s="5"/>
      <c r="T16" s="5"/>
      <c r="U16" s="10"/>
      <c r="V16" s="5"/>
      <c r="W16" s="5"/>
      <c r="X16" s="5"/>
      <c r="Y16" s="5"/>
      <c r="Z16" s="5"/>
      <c r="AA16" s="5"/>
      <c r="AB16" s="5"/>
      <c r="AC16" s="5"/>
      <c r="AD16" s="5"/>
      <c r="AE16" s="5"/>
      <c r="AF16" s="5"/>
      <c r="AG16" s="5"/>
      <c r="AH16" s="6"/>
      <c r="AI16" s="5"/>
    </row>
    <row r="17" spans="1:37"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7" ht="12.75">
      <c r="A18" s="5" t="s">
        <v>37</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7" t="s">
        <v>0</v>
      </c>
    </row>
    <row r="19" spans="1:37"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7" t="s">
        <v>1</v>
      </c>
    </row>
    <row r="20" spans="1:37" ht="12.75">
      <c r="A20" s="5"/>
      <c r="B20" s="5">
        <v>86</v>
      </c>
      <c r="C20" s="5">
        <v>87</v>
      </c>
      <c r="D20" s="5">
        <v>88</v>
      </c>
      <c r="E20" s="5">
        <v>89</v>
      </c>
      <c r="F20" s="5">
        <v>90</v>
      </c>
      <c r="G20" s="5">
        <v>91</v>
      </c>
      <c r="H20" s="5">
        <v>92</v>
      </c>
      <c r="I20" s="5">
        <v>93</v>
      </c>
      <c r="J20" s="5">
        <v>94</v>
      </c>
      <c r="K20" s="5">
        <v>95</v>
      </c>
      <c r="L20" s="5">
        <v>96</v>
      </c>
      <c r="M20" s="5">
        <v>97</v>
      </c>
      <c r="N20" s="5">
        <v>98</v>
      </c>
      <c r="O20" s="5">
        <v>99</v>
      </c>
      <c r="P20" s="5">
        <v>2000</v>
      </c>
      <c r="Q20" s="5">
        <v>2001</v>
      </c>
      <c r="R20" s="5">
        <v>2002</v>
      </c>
      <c r="S20" s="5">
        <v>2003</v>
      </c>
      <c r="T20" s="5">
        <v>2004</v>
      </c>
      <c r="U20" s="5">
        <v>2005</v>
      </c>
      <c r="V20" s="5">
        <v>2006</v>
      </c>
      <c r="W20" s="5">
        <v>2007</v>
      </c>
      <c r="X20" s="5">
        <v>2008</v>
      </c>
      <c r="Y20" s="5">
        <v>2009</v>
      </c>
      <c r="Z20" s="5">
        <v>2010</v>
      </c>
      <c r="AA20" s="5">
        <v>2011</v>
      </c>
      <c r="AB20" s="5">
        <v>2012</v>
      </c>
      <c r="AC20" s="5">
        <v>2013</v>
      </c>
      <c r="AD20" s="5">
        <v>2014</v>
      </c>
      <c r="AE20" s="5">
        <v>2015</v>
      </c>
      <c r="AF20" s="5">
        <v>2016</v>
      </c>
      <c r="AG20" s="5">
        <v>2017</v>
      </c>
      <c r="AH20" s="18" t="s">
        <v>188</v>
      </c>
    </row>
    <row r="21" spans="1:37" ht="12.75">
      <c r="A21" s="5" t="s">
        <v>2</v>
      </c>
      <c r="B21" s="5">
        <v>20.9</v>
      </c>
      <c r="C21" s="5">
        <v>21.1</v>
      </c>
      <c r="D21" s="5">
        <v>20.2</v>
      </c>
      <c r="E21" s="5">
        <v>21.2</v>
      </c>
      <c r="F21" s="5">
        <v>20.9</v>
      </c>
      <c r="G21" s="5">
        <v>19.8</v>
      </c>
      <c r="H21" s="5">
        <v>19.3</v>
      </c>
      <c r="I21" s="5">
        <v>18.899999999999999</v>
      </c>
      <c r="J21" s="5">
        <v>20</v>
      </c>
      <c r="K21" s="5">
        <v>19.3</v>
      </c>
      <c r="L21" s="5">
        <v>20.2</v>
      </c>
      <c r="M21" s="5">
        <v>18.100000000000001</v>
      </c>
      <c r="N21" s="5">
        <v>21.4</v>
      </c>
      <c r="O21" s="5">
        <v>21.7</v>
      </c>
      <c r="P21" s="5">
        <v>18.600000000000001</v>
      </c>
      <c r="Q21" s="5">
        <v>21.3</v>
      </c>
      <c r="R21" s="5">
        <v>20.3</v>
      </c>
      <c r="S21" s="5">
        <v>20.9</v>
      </c>
      <c r="T21" s="5">
        <v>22.3</v>
      </c>
      <c r="U21" s="5">
        <v>20.2</v>
      </c>
      <c r="V21" s="5">
        <v>20.8</v>
      </c>
      <c r="W21" s="5">
        <v>19.5</v>
      </c>
      <c r="X21" s="5">
        <v>21.6</v>
      </c>
      <c r="Y21" s="5">
        <v>20.3</v>
      </c>
      <c r="Z21" s="5">
        <v>21</v>
      </c>
      <c r="AA21" s="5">
        <v>19.399999999999999</v>
      </c>
      <c r="AB21" s="5">
        <v>18.899999999999999</v>
      </c>
      <c r="AC21" s="5">
        <v>18.7</v>
      </c>
      <c r="AD21" s="43">
        <v>18.7</v>
      </c>
      <c r="AE21" s="5">
        <v>22</v>
      </c>
      <c r="AF21" s="5">
        <v>20.9</v>
      </c>
      <c r="AG21" s="5">
        <v>19.8</v>
      </c>
      <c r="AH21" s="6">
        <f>AVERAGE(B21:AF21)</f>
        <v>20.270967741935486</v>
      </c>
      <c r="AI21" s="1"/>
      <c r="AK21" s="17"/>
    </row>
    <row r="22" spans="1:37" ht="12.75">
      <c r="A22" s="5" t="s">
        <v>3</v>
      </c>
      <c r="B22" s="5">
        <v>19.600000000000001</v>
      </c>
      <c r="C22" s="5">
        <v>19.399999999999999</v>
      </c>
      <c r="D22" s="5">
        <v>19.2</v>
      </c>
      <c r="E22" s="5">
        <v>19</v>
      </c>
      <c r="F22" s="5">
        <v>22.2</v>
      </c>
      <c r="G22" s="5">
        <v>19.600000000000001</v>
      </c>
      <c r="H22" s="5">
        <v>18.100000000000001</v>
      </c>
      <c r="I22" s="5">
        <v>18.8</v>
      </c>
      <c r="J22" s="5">
        <v>20.3</v>
      </c>
      <c r="K22" s="5">
        <v>19.3</v>
      </c>
      <c r="L22" s="5">
        <v>19.399999999999999</v>
      </c>
      <c r="M22" s="5">
        <v>19.8</v>
      </c>
      <c r="N22" s="5">
        <v>23.3</v>
      </c>
      <c r="O22" s="5">
        <v>20.7</v>
      </c>
      <c r="P22" s="5">
        <v>18.8</v>
      </c>
      <c r="Q22" s="5">
        <v>21.5</v>
      </c>
      <c r="R22" s="5">
        <v>18.899999999999999</v>
      </c>
      <c r="S22" s="5">
        <v>20.399999999999999</v>
      </c>
      <c r="T22" s="5">
        <v>18.2</v>
      </c>
      <c r="U22" s="5">
        <v>22.1</v>
      </c>
      <c r="V22" s="5">
        <v>20.3</v>
      </c>
      <c r="W22" s="5">
        <v>20.2</v>
      </c>
      <c r="X22" s="5">
        <v>20.100000000000001</v>
      </c>
      <c r="Y22" s="5">
        <v>19.5</v>
      </c>
      <c r="Z22" s="5">
        <v>21.1</v>
      </c>
      <c r="AA22" s="5">
        <v>19.899999999999999</v>
      </c>
      <c r="AB22" s="5">
        <v>18.899999999999999</v>
      </c>
      <c r="AC22" s="5">
        <v>19.5</v>
      </c>
      <c r="AD22" s="43">
        <v>20</v>
      </c>
      <c r="AE22" s="5">
        <v>20</v>
      </c>
      <c r="AF22" s="5">
        <v>21.7</v>
      </c>
      <c r="AG22" s="5">
        <v>19.899999999999999</v>
      </c>
      <c r="AH22" s="6">
        <f>AVERAGE(B22:AF22)</f>
        <v>19.993548387096777</v>
      </c>
      <c r="AI22" s="1"/>
      <c r="AJ22" s="1"/>
      <c r="AK22" s="17"/>
    </row>
    <row r="23" spans="1:37" ht="12.75">
      <c r="A23" s="5" t="s">
        <v>4</v>
      </c>
      <c r="B23" s="5">
        <v>16.5</v>
      </c>
      <c r="C23" s="5">
        <v>15.5</v>
      </c>
      <c r="D23" s="5">
        <v>15.7</v>
      </c>
      <c r="E23" s="5">
        <v>18.7</v>
      </c>
      <c r="F23" s="5">
        <v>18.5</v>
      </c>
      <c r="G23" s="5">
        <v>16.600000000000001</v>
      </c>
      <c r="H23" s="5">
        <v>15.3</v>
      </c>
      <c r="I23" s="5">
        <v>16</v>
      </c>
      <c r="J23" s="5">
        <v>17.3</v>
      </c>
      <c r="K23" s="5">
        <v>17.5</v>
      </c>
      <c r="L23" s="5">
        <v>14.8</v>
      </c>
      <c r="M23" s="5">
        <v>16.7</v>
      </c>
      <c r="N23" s="5">
        <v>20.100000000000001</v>
      </c>
      <c r="O23" s="5">
        <v>18.5</v>
      </c>
      <c r="P23" s="5">
        <v>17.5</v>
      </c>
      <c r="Q23" s="5">
        <v>18.899999999999999</v>
      </c>
      <c r="R23" s="5">
        <v>18.2</v>
      </c>
      <c r="S23" s="5">
        <v>18.5</v>
      </c>
      <c r="T23" s="5">
        <v>16.8</v>
      </c>
      <c r="U23" s="5">
        <v>19.600000000000001</v>
      </c>
      <c r="V23" s="5">
        <v>16.7</v>
      </c>
      <c r="W23" s="5">
        <v>18.7</v>
      </c>
      <c r="X23" s="5">
        <v>18.399999999999999</v>
      </c>
      <c r="Y23" s="5">
        <v>16.3</v>
      </c>
      <c r="Z23" s="5">
        <v>18</v>
      </c>
      <c r="AA23" s="5">
        <v>17</v>
      </c>
      <c r="AB23" s="5">
        <v>15</v>
      </c>
      <c r="AC23" s="5">
        <v>17.899999999999999</v>
      </c>
      <c r="AD23" s="43">
        <v>17.7</v>
      </c>
      <c r="AE23" s="5">
        <v>18.3</v>
      </c>
      <c r="AF23" s="5">
        <v>19.2</v>
      </c>
      <c r="AG23" s="5">
        <v>18.100000000000001</v>
      </c>
      <c r="AH23" s="6">
        <f>AVERAGE(B23:AF23)</f>
        <v>17.432258064516127</v>
      </c>
      <c r="AI23" s="1"/>
      <c r="AJ23" s="1"/>
      <c r="AK23" s="17"/>
    </row>
    <row r="24" spans="1:37" ht="12.75">
      <c r="A24" s="5" t="s">
        <v>5</v>
      </c>
      <c r="B24" s="5">
        <v>13.6</v>
      </c>
      <c r="C24" s="5">
        <v>12.3</v>
      </c>
      <c r="D24" s="5">
        <v>11.9</v>
      </c>
      <c r="E24" s="5">
        <v>14.1</v>
      </c>
      <c r="F24" s="5">
        <v>9.1999999999999993</v>
      </c>
      <c r="G24" s="5">
        <v>12.7</v>
      </c>
      <c r="H24" s="5">
        <v>11.9</v>
      </c>
      <c r="I24" s="5">
        <v>12.1</v>
      </c>
      <c r="J24" s="5">
        <v>13.9</v>
      </c>
      <c r="K24" s="5">
        <v>14.2</v>
      </c>
      <c r="L24" s="5">
        <v>13.2</v>
      </c>
      <c r="M24" s="5">
        <v>12.5</v>
      </c>
      <c r="N24" s="5">
        <v>14.7</v>
      </c>
      <c r="O24" s="5">
        <v>14.1</v>
      </c>
      <c r="P24" s="5">
        <v>14.1</v>
      </c>
      <c r="Q24" s="5">
        <v>14.6</v>
      </c>
      <c r="R24" s="5">
        <v>14.1</v>
      </c>
      <c r="S24" s="5">
        <v>12.8</v>
      </c>
      <c r="T24" s="5">
        <v>13</v>
      </c>
      <c r="U24" s="5">
        <v>13.6</v>
      </c>
      <c r="V24" s="5">
        <v>14</v>
      </c>
      <c r="W24" s="5">
        <v>13.6</v>
      </c>
      <c r="X24" s="5">
        <v>13.8</v>
      </c>
      <c r="Y24" s="5">
        <v>13.8</v>
      </c>
      <c r="Z24" s="5">
        <v>14.7</v>
      </c>
      <c r="AA24" s="5">
        <v>12.6</v>
      </c>
      <c r="AB24" s="5">
        <v>12.4</v>
      </c>
      <c r="AC24" s="5">
        <v>13.4</v>
      </c>
      <c r="AD24" s="43">
        <v>14.8</v>
      </c>
      <c r="AE24" s="5">
        <v>14.3</v>
      </c>
      <c r="AF24" s="5">
        <v>14.6</v>
      </c>
      <c r="AG24" s="5">
        <v>15.2</v>
      </c>
      <c r="AH24" s="6">
        <f>AVERAGE(B24:AF24)</f>
        <v>13.374193548387098</v>
      </c>
      <c r="AI24" s="5"/>
      <c r="AJ24" s="1"/>
      <c r="AK24" s="17"/>
    </row>
    <row r="25" spans="1:37" ht="12.75">
      <c r="A25" s="5" t="s">
        <v>6</v>
      </c>
      <c r="B25" s="5">
        <v>10.199999999999999</v>
      </c>
      <c r="C25" s="5">
        <v>10</v>
      </c>
      <c r="D25" s="5">
        <v>8.4</v>
      </c>
      <c r="E25" s="5">
        <v>10.199999999999999</v>
      </c>
      <c r="F25" s="5">
        <v>9.8000000000000007</v>
      </c>
      <c r="G25" s="5">
        <v>8.9</v>
      </c>
      <c r="H25" s="5">
        <v>7.1</v>
      </c>
      <c r="I25" s="5">
        <v>9.1999999999999993</v>
      </c>
      <c r="J25" s="5">
        <v>9.8000000000000007</v>
      </c>
      <c r="K25" s="5">
        <v>10.1</v>
      </c>
      <c r="L25" s="5">
        <v>9.1999999999999993</v>
      </c>
      <c r="M25" s="5">
        <v>11</v>
      </c>
      <c r="N25" s="5">
        <v>10.7</v>
      </c>
      <c r="O25" s="5">
        <v>10.8</v>
      </c>
      <c r="P25" s="5">
        <v>10.6</v>
      </c>
      <c r="Q25" s="5">
        <v>11.4</v>
      </c>
      <c r="R25" s="5">
        <v>10.6</v>
      </c>
      <c r="S25" s="5">
        <v>10.5</v>
      </c>
      <c r="T25" s="5">
        <v>10.8</v>
      </c>
      <c r="U25" s="5">
        <v>9.6999999999999993</v>
      </c>
      <c r="V25" s="5">
        <v>10.5</v>
      </c>
      <c r="W25" s="5">
        <v>11.1</v>
      </c>
      <c r="X25" s="5">
        <v>8.6999999999999993</v>
      </c>
      <c r="Y25" s="5">
        <v>8.3000000000000007</v>
      </c>
      <c r="Z25" s="5">
        <v>11.5</v>
      </c>
      <c r="AA25" s="5">
        <v>11.6</v>
      </c>
      <c r="AB25" s="5">
        <v>7.9</v>
      </c>
      <c r="AC25" s="5">
        <v>9.9</v>
      </c>
      <c r="AD25" s="43">
        <v>10.8</v>
      </c>
      <c r="AE25" s="5">
        <v>9.8000000000000007</v>
      </c>
      <c r="AF25" s="5">
        <v>11.8</v>
      </c>
      <c r="AG25" s="5"/>
      <c r="AH25" s="6">
        <f t="shared" ref="AH24:AH32" si="1">AVERAGE(B25:AF25)</f>
        <v>10.029032258064515</v>
      </c>
      <c r="AI25" s="5"/>
      <c r="AJ25" s="1"/>
      <c r="AK25" s="17"/>
    </row>
    <row r="26" spans="1:37" ht="12.75">
      <c r="A26" s="5" t="s">
        <v>7</v>
      </c>
      <c r="B26" s="5">
        <v>6.8</v>
      </c>
      <c r="C26" s="5">
        <v>7.2</v>
      </c>
      <c r="D26" s="5">
        <v>6.8</v>
      </c>
      <c r="E26" s="5">
        <v>7</v>
      </c>
      <c r="F26" s="5">
        <v>6.3</v>
      </c>
      <c r="G26" s="5">
        <v>5.5</v>
      </c>
      <c r="H26" s="5">
        <v>5.2</v>
      </c>
      <c r="I26" s="5">
        <v>7.9</v>
      </c>
      <c r="J26" s="5">
        <v>6.2</v>
      </c>
      <c r="K26" s="5">
        <v>6.3</v>
      </c>
      <c r="L26" s="5">
        <v>6.3</v>
      </c>
      <c r="M26" s="5">
        <v>7.1</v>
      </c>
      <c r="N26" s="5">
        <v>8</v>
      </c>
      <c r="O26" s="5">
        <v>7.8</v>
      </c>
      <c r="P26" s="5">
        <v>7.8</v>
      </c>
      <c r="Q26" s="5">
        <v>6.9</v>
      </c>
      <c r="R26" s="5">
        <v>8.1999999999999993</v>
      </c>
      <c r="S26" s="5">
        <v>8</v>
      </c>
      <c r="T26" s="5">
        <v>8.3000000000000007</v>
      </c>
      <c r="U26" s="5">
        <v>6.3</v>
      </c>
      <c r="V26" s="5">
        <v>6.4</v>
      </c>
      <c r="W26" s="5">
        <v>6.8</v>
      </c>
      <c r="X26" s="5">
        <v>7.1</v>
      </c>
      <c r="Y26" s="5">
        <v>5.8</v>
      </c>
      <c r="Z26" s="5">
        <v>8.1999999999999993</v>
      </c>
      <c r="AA26" s="5">
        <v>8.9</v>
      </c>
      <c r="AB26" s="5">
        <v>5.4</v>
      </c>
      <c r="AC26" s="5">
        <v>7.7</v>
      </c>
      <c r="AD26" s="43">
        <v>9.3000000000000007</v>
      </c>
      <c r="AE26" s="5">
        <v>7.4</v>
      </c>
      <c r="AF26" s="5">
        <v>8.6</v>
      </c>
      <c r="AG26" s="5"/>
      <c r="AH26" s="6">
        <f t="shared" si="1"/>
        <v>7.1451612903225818</v>
      </c>
      <c r="AI26" s="5"/>
      <c r="AJ26" s="1"/>
      <c r="AK26" s="17"/>
    </row>
    <row r="27" spans="1:37" ht="12.75">
      <c r="A27" s="5" t="s">
        <v>8</v>
      </c>
      <c r="B27" s="5">
        <v>4.3</v>
      </c>
      <c r="C27" s="5">
        <v>6.1</v>
      </c>
      <c r="D27" s="5">
        <v>6.5</v>
      </c>
      <c r="E27" s="5">
        <v>5.2</v>
      </c>
      <c r="F27" s="5">
        <v>6</v>
      </c>
      <c r="G27" s="5">
        <v>5.4</v>
      </c>
      <c r="H27" s="5">
        <v>6</v>
      </c>
      <c r="I27" s="5">
        <v>6</v>
      </c>
      <c r="J27" s="5">
        <v>5.4</v>
      </c>
      <c r="K27" s="5">
        <v>4.8</v>
      </c>
      <c r="L27" s="5">
        <v>6.3</v>
      </c>
      <c r="M27" s="5">
        <v>5.5</v>
      </c>
      <c r="N27" s="5">
        <v>8.1999999999999993</v>
      </c>
      <c r="O27" s="5">
        <v>6.8</v>
      </c>
      <c r="P27" s="5">
        <v>8.4</v>
      </c>
      <c r="Q27" s="5">
        <v>5</v>
      </c>
      <c r="R27" s="5">
        <v>6.7</v>
      </c>
      <c r="S27" s="5">
        <v>5.2</v>
      </c>
      <c r="T27" s="5">
        <v>6</v>
      </c>
      <c r="U27" s="5">
        <v>7.1</v>
      </c>
      <c r="V27" s="5">
        <v>6.2</v>
      </c>
      <c r="W27" s="5">
        <v>6.8</v>
      </c>
      <c r="X27" s="5">
        <v>6.6</v>
      </c>
      <c r="Y27" s="5">
        <v>6</v>
      </c>
      <c r="Z27" s="5">
        <v>6.8</v>
      </c>
      <c r="AA27" s="5">
        <v>5.5</v>
      </c>
      <c r="AB27" s="5">
        <v>5.8</v>
      </c>
      <c r="AC27" s="5">
        <v>6.1</v>
      </c>
      <c r="AD27" s="5">
        <v>6</v>
      </c>
      <c r="AE27" s="5">
        <v>5.7</v>
      </c>
      <c r="AF27" s="5">
        <v>7.4</v>
      </c>
      <c r="AG27" s="5"/>
      <c r="AH27" s="6">
        <f t="shared" si="1"/>
        <v>6.1225806451612907</v>
      </c>
    </row>
    <row r="28" spans="1:37" ht="12.75">
      <c r="A28" s="5" t="s">
        <v>9</v>
      </c>
      <c r="B28" s="5"/>
      <c r="C28" s="5">
        <v>8.1999999999999993</v>
      </c>
      <c r="D28" s="5">
        <v>7</v>
      </c>
      <c r="E28" s="5">
        <v>7.4</v>
      </c>
      <c r="F28" s="5">
        <v>7.7</v>
      </c>
      <c r="G28" s="5">
        <v>7.7</v>
      </c>
      <c r="H28" s="5">
        <v>6.6</v>
      </c>
      <c r="I28" s="5">
        <v>7.2</v>
      </c>
      <c r="J28" s="5">
        <v>7.5</v>
      </c>
      <c r="K28" s="5">
        <v>6.3</v>
      </c>
      <c r="L28" s="5">
        <v>6.9</v>
      </c>
      <c r="M28" s="5">
        <v>7.4</v>
      </c>
      <c r="N28" s="5">
        <v>8.1</v>
      </c>
      <c r="O28" s="5">
        <v>7.6</v>
      </c>
      <c r="P28" s="5">
        <v>8.1</v>
      </c>
      <c r="Q28" s="5">
        <v>7.9</v>
      </c>
      <c r="R28" s="5">
        <v>7.7</v>
      </c>
      <c r="S28" s="5">
        <v>7.5</v>
      </c>
      <c r="T28" s="5">
        <v>7.1</v>
      </c>
      <c r="U28" s="5">
        <v>7.7</v>
      </c>
      <c r="V28" s="5">
        <v>7.2</v>
      </c>
      <c r="W28" s="5">
        <v>8.5</v>
      </c>
      <c r="X28" s="5">
        <v>8.1999999999999993</v>
      </c>
      <c r="Y28" s="5">
        <v>8.6999999999999993</v>
      </c>
      <c r="Z28" s="5">
        <v>9.6999999999999993</v>
      </c>
      <c r="AA28" s="5">
        <v>6</v>
      </c>
      <c r="AB28" s="5">
        <v>8.5</v>
      </c>
      <c r="AC28" s="5">
        <v>8.6</v>
      </c>
      <c r="AD28" s="5">
        <v>7.5</v>
      </c>
      <c r="AE28" s="5">
        <v>7.5</v>
      </c>
      <c r="AF28" s="5">
        <v>7.2</v>
      </c>
      <c r="AG28" s="5"/>
      <c r="AH28" s="6">
        <f t="shared" si="1"/>
        <v>7.6399999999999979</v>
      </c>
    </row>
    <row r="29" spans="1:37" ht="12.75">
      <c r="A29" s="5" t="s">
        <v>10</v>
      </c>
      <c r="B29" s="5">
        <v>9.1999999999999993</v>
      </c>
      <c r="C29" s="5">
        <v>10.1</v>
      </c>
      <c r="D29" s="5">
        <v>10.8</v>
      </c>
      <c r="E29" s="5">
        <v>10.6</v>
      </c>
      <c r="F29" s="5">
        <v>9.1999999999999993</v>
      </c>
      <c r="G29" s="5">
        <v>10.199999999999999</v>
      </c>
      <c r="H29" s="5">
        <v>8.5</v>
      </c>
      <c r="I29" s="5">
        <v>9.1</v>
      </c>
      <c r="J29" s="5">
        <v>9.1</v>
      </c>
      <c r="K29" s="5">
        <v>9.3000000000000007</v>
      </c>
      <c r="L29" s="5">
        <v>10.6</v>
      </c>
      <c r="M29" s="5">
        <v>9.8000000000000007</v>
      </c>
      <c r="N29" s="5">
        <v>10.6</v>
      </c>
      <c r="O29" s="5">
        <v>11</v>
      </c>
      <c r="P29" s="5">
        <v>10.7</v>
      </c>
      <c r="Q29" s="5">
        <v>11</v>
      </c>
      <c r="R29" s="5">
        <v>10.199999999999999</v>
      </c>
      <c r="S29" s="5">
        <v>9.6</v>
      </c>
      <c r="T29" s="5">
        <v>9.4</v>
      </c>
      <c r="U29" s="5">
        <v>10.4</v>
      </c>
      <c r="V29" s="5">
        <v>10.7</v>
      </c>
      <c r="W29" s="5">
        <v>10.6</v>
      </c>
      <c r="X29" s="5">
        <v>11.2</v>
      </c>
      <c r="Y29" s="5">
        <v>10</v>
      </c>
      <c r="Z29" s="5">
        <v>11.1</v>
      </c>
      <c r="AA29" s="5">
        <v>8.8000000000000007</v>
      </c>
      <c r="AB29" s="5">
        <v>9.5</v>
      </c>
      <c r="AC29" s="5">
        <v>9.8000000000000007</v>
      </c>
      <c r="AD29" s="5">
        <v>10.7</v>
      </c>
      <c r="AE29" s="5">
        <v>9.6999999999999993</v>
      </c>
      <c r="AF29" s="5">
        <v>10.9</v>
      </c>
      <c r="AG29" s="5"/>
      <c r="AH29" s="6">
        <f t="shared" si="1"/>
        <v>10.077419354838705</v>
      </c>
    </row>
    <row r="30" spans="1:37" ht="12.75">
      <c r="A30" s="5" t="s">
        <v>11</v>
      </c>
      <c r="B30" s="5">
        <v>12.7</v>
      </c>
      <c r="C30" s="5">
        <v>12.7</v>
      </c>
      <c r="D30" s="5">
        <v>13.1</v>
      </c>
      <c r="E30" s="5">
        <v>14</v>
      </c>
      <c r="F30" s="5">
        <v>13.6</v>
      </c>
      <c r="G30" s="5">
        <v>12.5</v>
      </c>
      <c r="H30" s="5">
        <v>11.5</v>
      </c>
      <c r="I30" s="5">
        <v>13.6</v>
      </c>
      <c r="J30" s="5">
        <v>12.1</v>
      </c>
      <c r="K30" s="5">
        <v>12.3</v>
      </c>
      <c r="L30" s="5">
        <v>13.5</v>
      </c>
      <c r="M30" s="5">
        <v>13.6</v>
      </c>
      <c r="N30" s="5">
        <v>13.5</v>
      </c>
      <c r="O30" s="5">
        <v>14.4</v>
      </c>
      <c r="P30" s="5">
        <v>13.3</v>
      </c>
      <c r="Q30" s="5">
        <v>14.2</v>
      </c>
      <c r="R30" s="5">
        <v>12.1</v>
      </c>
      <c r="S30" s="5">
        <v>12.1</v>
      </c>
      <c r="T30" s="5">
        <v>12.7</v>
      </c>
      <c r="U30" s="5">
        <v>13.3</v>
      </c>
      <c r="V30" s="5">
        <v>12.6</v>
      </c>
      <c r="W30" s="5">
        <v>12.1</v>
      </c>
      <c r="X30" s="5">
        <v>12.9</v>
      </c>
      <c r="Y30" s="5">
        <v>12.3</v>
      </c>
      <c r="Z30" s="5">
        <v>13.6</v>
      </c>
      <c r="AA30" s="5">
        <v>12.8</v>
      </c>
      <c r="AB30" s="5">
        <v>12.1</v>
      </c>
      <c r="AC30" s="5">
        <v>12.9</v>
      </c>
      <c r="AD30" s="5">
        <v>13</v>
      </c>
      <c r="AE30" s="5">
        <v>14.1</v>
      </c>
      <c r="AF30" s="5">
        <v>13.8</v>
      </c>
      <c r="AG30" s="5"/>
      <c r="AH30" s="6">
        <f t="shared" si="1"/>
        <v>13.000000000000002</v>
      </c>
    </row>
    <row r="31" spans="1:37" ht="12.75">
      <c r="A31" s="5" t="s">
        <v>12</v>
      </c>
      <c r="B31" s="5">
        <v>16.8</v>
      </c>
      <c r="C31" s="5">
        <v>15.9</v>
      </c>
      <c r="D31" s="5">
        <v>17.399999999999999</v>
      </c>
      <c r="E31" s="5">
        <v>17.5</v>
      </c>
      <c r="F31" s="5">
        <v>15.1</v>
      </c>
      <c r="G31" s="5">
        <v>15.4</v>
      </c>
      <c r="H31" s="5">
        <v>16.3</v>
      </c>
      <c r="I31" s="5">
        <v>14.4</v>
      </c>
      <c r="J31" s="5">
        <v>15</v>
      </c>
      <c r="K31" s="5">
        <v>14.7</v>
      </c>
      <c r="L31" s="5">
        <v>14.8</v>
      </c>
      <c r="M31" s="5">
        <v>17.7</v>
      </c>
      <c r="N31" s="5">
        <v>16.600000000000001</v>
      </c>
      <c r="O31" s="5">
        <v>16.100000000000001</v>
      </c>
      <c r="P31" s="5">
        <v>15.3</v>
      </c>
      <c r="Q31" s="5">
        <v>15.6</v>
      </c>
      <c r="R31" s="5">
        <v>15.3</v>
      </c>
      <c r="S31" s="5">
        <v>15.4</v>
      </c>
      <c r="T31" s="5">
        <v>17.100000000000001</v>
      </c>
      <c r="U31" s="5">
        <v>17.899999999999999</v>
      </c>
      <c r="V31" s="5">
        <v>15.6</v>
      </c>
      <c r="W31" s="5">
        <v>16.2</v>
      </c>
      <c r="X31" s="5">
        <v>15.4</v>
      </c>
      <c r="Y31" s="5">
        <v>16.100000000000001</v>
      </c>
      <c r="Z31" s="5">
        <v>17.7</v>
      </c>
      <c r="AA31" s="5">
        <v>15.6</v>
      </c>
      <c r="AB31" s="5">
        <v>16</v>
      </c>
      <c r="AC31" s="5">
        <v>16.2</v>
      </c>
      <c r="AD31" s="5">
        <v>15.6</v>
      </c>
      <c r="AE31" s="5">
        <v>16.8</v>
      </c>
      <c r="AF31" s="5">
        <v>16</v>
      </c>
      <c r="AG31" s="5"/>
      <c r="AH31" s="6">
        <f t="shared" si="1"/>
        <v>16.048387096774192</v>
      </c>
    </row>
    <row r="32" spans="1:37" ht="12.75">
      <c r="A32" s="5" t="s">
        <v>13</v>
      </c>
      <c r="B32" s="5">
        <v>18.7</v>
      </c>
      <c r="C32" s="5">
        <v>17.899999999999999</v>
      </c>
      <c r="D32" s="5">
        <v>20.6</v>
      </c>
      <c r="E32" s="5">
        <v>18.399999999999999</v>
      </c>
      <c r="F32" s="5">
        <v>19.2</v>
      </c>
      <c r="G32" s="5">
        <v>17.899999999999999</v>
      </c>
      <c r="H32" s="5">
        <v>16.399999999999999</v>
      </c>
      <c r="I32" s="5">
        <v>16.8</v>
      </c>
      <c r="J32" s="5">
        <v>19.5</v>
      </c>
      <c r="K32" s="5">
        <v>19.100000000000001</v>
      </c>
      <c r="L32" s="5">
        <v>18.100000000000001</v>
      </c>
      <c r="M32" s="5">
        <v>19.5</v>
      </c>
      <c r="N32" s="5">
        <v>18.5</v>
      </c>
      <c r="O32" s="5">
        <v>17.3</v>
      </c>
      <c r="P32" s="5">
        <v>20.5</v>
      </c>
      <c r="Q32" s="5">
        <v>19.100000000000001</v>
      </c>
      <c r="R32" s="5">
        <v>18.600000000000001</v>
      </c>
      <c r="S32" s="5">
        <v>20</v>
      </c>
      <c r="T32" s="5">
        <v>17.7</v>
      </c>
      <c r="U32" s="5">
        <v>20.100000000000001</v>
      </c>
      <c r="V32" s="5">
        <v>17</v>
      </c>
      <c r="W32" s="5">
        <v>19.100000000000001</v>
      </c>
      <c r="X32" s="5">
        <v>18</v>
      </c>
      <c r="Y32" s="5">
        <v>19.100000000000001</v>
      </c>
      <c r="Z32" s="5">
        <v>20.2</v>
      </c>
      <c r="AA32" s="5">
        <v>18</v>
      </c>
      <c r="AB32" s="5">
        <v>19.100000000000001</v>
      </c>
      <c r="AC32" s="5">
        <v>18.8</v>
      </c>
      <c r="AD32" s="5">
        <v>18.899999999999999</v>
      </c>
      <c r="AE32" s="5">
        <v>19.399999999999999</v>
      </c>
      <c r="AF32" s="5">
        <v>18</v>
      </c>
      <c r="AG32" s="5"/>
      <c r="AH32" s="6">
        <f t="shared" si="1"/>
        <v>18.693548387096776</v>
      </c>
    </row>
    <row r="33" spans="1:37"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7"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37" ht="12.75">
      <c r="A35" s="5" t="s">
        <v>38</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7" t="s">
        <v>0</v>
      </c>
      <c r="AI35" s="7" t="s">
        <v>22</v>
      </c>
    </row>
    <row r="36" spans="1:37"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7" t="s">
        <v>1</v>
      </c>
      <c r="AI36" s="7" t="s">
        <v>1</v>
      </c>
    </row>
    <row r="37" spans="1:37" ht="12.75">
      <c r="A37" s="5"/>
      <c r="B37" s="5">
        <v>86</v>
      </c>
      <c r="C37" s="5">
        <v>87</v>
      </c>
      <c r="D37" s="5">
        <v>88</v>
      </c>
      <c r="E37" s="5">
        <v>89</v>
      </c>
      <c r="F37" s="5">
        <v>90</v>
      </c>
      <c r="G37" s="5">
        <v>91</v>
      </c>
      <c r="H37" s="5">
        <v>92</v>
      </c>
      <c r="I37" s="5">
        <v>93</v>
      </c>
      <c r="J37" s="5">
        <v>94</v>
      </c>
      <c r="K37" s="5">
        <v>95</v>
      </c>
      <c r="L37" s="5">
        <v>96</v>
      </c>
      <c r="M37" s="5">
        <v>97</v>
      </c>
      <c r="N37" s="5">
        <v>98</v>
      </c>
      <c r="O37" s="5">
        <v>99</v>
      </c>
      <c r="P37" s="5">
        <v>2000</v>
      </c>
      <c r="Q37" s="5">
        <v>2001</v>
      </c>
      <c r="R37" s="5">
        <v>2002</v>
      </c>
      <c r="S37" s="5">
        <v>2003</v>
      </c>
      <c r="T37" s="5">
        <v>2004</v>
      </c>
      <c r="U37" s="5">
        <v>2005</v>
      </c>
      <c r="V37" s="5">
        <v>2006</v>
      </c>
      <c r="W37" s="5">
        <v>2007</v>
      </c>
      <c r="X37" s="5">
        <v>2008</v>
      </c>
      <c r="Y37" s="5">
        <v>2009</v>
      </c>
      <c r="Z37" s="5">
        <v>2010</v>
      </c>
      <c r="AA37" s="5">
        <v>2011</v>
      </c>
      <c r="AB37" s="5">
        <v>2012</v>
      </c>
      <c r="AC37" s="5">
        <v>2013</v>
      </c>
      <c r="AD37" s="5">
        <v>2014</v>
      </c>
      <c r="AE37" s="5">
        <v>2015</v>
      </c>
      <c r="AF37" s="5">
        <v>2016</v>
      </c>
      <c r="AG37" s="5">
        <v>2017</v>
      </c>
      <c r="AH37" s="18" t="s">
        <v>188</v>
      </c>
      <c r="AI37" s="7" t="s">
        <v>26</v>
      </c>
    </row>
    <row r="38" spans="1:37" ht="12.75">
      <c r="A38" s="5" t="s">
        <v>2</v>
      </c>
      <c r="B38" s="5">
        <v>21.4</v>
      </c>
      <c r="C38" s="5">
        <v>21.8</v>
      </c>
      <c r="D38" s="5">
        <v>20.5</v>
      </c>
      <c r="E38" s="5">
        <v>21.8</v>
      </c>
      <c r="F38" s="5">
        <v>21.2</v>
      </c>
      <c r="G38" s="5">
        <v>20.6</v>
      </c>
      <c r="H38" s="5">
        <v>20.100000000000001</v>
      </c>
      <c r="I38" s="5">
        <v>19.399999999999999</v>
      </c>
      <c r="J38" s="5">
        <v>20.2</v>
      </c>
      <c r="K38" s="5">
        <v>19.899999999999999</v>
      </c>
      <c r="L38" s="5">
        <v>20.8</v>
      </c>
      <c r="M38" s="5">
        <v>18.8</v>
      </c>
      <c r="N38" s="5">
        <v>21.5</v>
      </c>
      <c r="O38" s="5">
        <v>22.1</v>
      </c>
      <c r="P38" s="5">
        <v>18.899999999999999</v>
      </c>
      <c r="Q38" s="5">
        <v>21.5</v>
      </c>
      <c r="R38" s="5">
        <v>20.399999999999999</v>
      </c>
      <c r="S38" s="5">
        <v>20.8</v>
      </c>
      <c r="T38" s="5">
        <v>22.3</v>
      </c>
      <c r="U38" s="5">
        <v>19.3</v>
      </c>
      <c r="V38" s="5">
        <v>21.3</v>
      </c>
      <c r="W38" s="5">
        <v>20.100000000000001</v>
      </c>
      <c r="X38" s="6">
        <v>22</v>
      </c>
      <c r="Y38" s="6">
        <v>20.8</v>
      </c>
      <c r="Z38" s="6">
        <v>21.3</v>
      </c>
      <c r="AA38" s="6">
        <v>20.2</v>
      </c>
      <c r="AB38" s="6">
        <v>19.8</v>
      </c>
      <c r="AC38" s="6">
        <v>20.7</v>
      </c>
      <c r="AD38" s="6">
        <v>19.399999999999999</v>
      </c>
      <c r="AE38" s="6">
        <v>23.4</v>
      </c>
      <c r="AF38" s="6">
        <v>21.6</v>
      </c>
      <c r="AG38" s="6">
        <v>20.9</v>
      </c>
      <c r="AH38" s="6">
        <f>AVERAGE(B38:AF38)</f>
        <v>20.770967741935486</v>
      </c>
      <c r="AI38" s="5">
        <v>20.2</v>
      </c>
      <c r="AK38" s="17"/>
    </row>
    <row r="39" spans="1:37" ht="12.75">
      <c r="A39" s="5" t="s">
        <v>3</v>
      </c>
      <c r="B39" s="5">
        <v>19.899999999999999</v>
      </c>
      <c r="C39" s="5">
        <v>20.3</v>
      </c>
      <c r="D39" s="5">
        <v>19.7</v>
      </c>
      <c r="E39" s="5">
        <v>19.7</v>
      </c>
      <c r="F39" s="5">
        <v>22.6</v>
      </c>
      <c r="G39" s="5">
        <v>20.7</v>
      </c>
      <c r="H39" s="5">
        <v>19.3</v>
      </c>
      <c r="I39" s="5">
        <v>19.3</v>
      </c>
      <c r="J39" s="5">
        <v>20.5</v>
      </c>
      <c r="K39" s="5">
        <v>19.7</v>
      </c>
      <c r="L39" s="5">
        <v>19.899999999999999</v>
      </c>
      <c r="M39" s="5">
        <v>20.2</v>
      </c>
      <c r="N39" s="5">
        <v>22.7</v>
      </c>
      <c r="O39" s="5">
        <v>21.4</v>
      </c>
      <c r="P39" s="5">
        <v>19.100000000000001</v>
      </c>
      <c r="Q39" s="5">
        <v>21.5</v>
      </c>
      <c r="R39" s="5">
        <v>19.399999999999999</v>
      </c>
      <c r="S39" s="5">
        <v>20.5</v>
      </c>
      <c r="T39" s="5">
        <v>18.7</v>
      </c>
      <c r="U39" s="5">
        <v>21.2</v>
      </c>
      <c r="V39" s="5">
        <v>20.9</v>
      </c>
      <c r="W39" s="5">
        <v>20.9</v>
      </c>
      <c r="X39" s="5">
        <v>20.9</v>
      </c>
      <c r="Y39" s="5">
        <v>20.100000000000001</v>
      </c>
      <c r="Z39" s="5">
        <v>21.6</v>
      </c>
      <c r="AA39" s="5">
        <v>21</v>
      </c>
      <c r="AB39" s="5">
        <v>19.899999999999999</v>
      </c>
      <c r="AC39" s="5">
        <v>21.7</v>
      </c>
      <c r="AD39" s="5">
        <v>20.9</v>
      </c>
      <c r="AE39" s="5">
        <v>21.6</v>
      </c>
      <c r="AF39" s="5">
        <v>22.5</v>
      </c>
      <c r="AG39" s="5">
        <v>21</v>
      </c>
      <c r="AH39" s="6">
        <f>AVERAGE(B39:AF39)</f>
        <v>20.590322580645161</v>
      </c>
      <c r="AI39" s="5">
        <v>20</v>
      </c>
      <c r="AK39" s="17"/>
    </row>
    <row r="40" spans="1:37" ht="12.75">
      <c r="A40" s="5" t="s">
        <v>4</v>
      </c>
      <c r="B40" s="5">
        <v>17.600000000000001</v>
      </c>
      <c r="C40" s="5">
        <v>16.600000000000001</v>
      </c>
      <c r="D40" s="5">
        <v>16.7</v>
      </c>
      <c r="E40" s="5">
        <v>19.600000000000001</v>
      </c>
      <c r="F40" s="5">
        <v>19.3</v>
      </c>
      <c r="G40" s="5">
        <v>17.8</v>
      </c>
      <c r="H40" s="5">
        <v>16.600000000000001</v>
      </c>
      <c r="I40" s="5">
        <v>17</v>
      </c>
      <c r="J40" s="5">
        <v>17.600000000000001</v>
      </c>
      <c r="K40" s="5">
        <v>17.600000000000001</v>
      </c>
      <c r="L40" s="5">
        <v>16.2</v>
      </c>
      <c r="M40" s="5">
        <v>17.600000000000001</v>
      </c>
      <c r="N40" s="5">
        <v>19.5</v>
      </c>
      <c r="O40" s="5">
        <v>19.100000000000001</v>
      </c>
      <c r="P40" s="5">
        <v>18.100000000000001</v>
      </c>
      <c r="Q40" s="5">
        <v>19.100000000000001</v>
      </c>
      <c r="R40" s="5">
        <v>18.600000000000001</v>
      </c>
      <c r="S40" s="5">
        <v>18.899999999999999</v>
      </c>
      <c r="T40" s="5">
        <v>17.2</v>
      </c>
      <c r="U40" s="5">
        <v>18.8</v>
      </c>
      <c r="V40" s="5">
        <v>17.899999999999999</v>
      </c>
      <c r="W40" s="5">
        <v>19.399999999999999</v>
      </c>
      <c r="X40" s="5">
        <v>19.100000000000001</v>
      </c>
      <c r="Y40" s="5">
        <v>17.100000000000001</v>
      </c>
      <c r="Z40" s="5">
        <v>18.899999999999999</v>
      </c>
      <c r="AA40" s="5">
        <v>18.2</v>
      </c>
      <c r="AB40" s="5">
        <v>16.7</v>
      </c>
      <c r="AC40" s="5">
        <v>19.600000000000001</v>
      </c>
      <c r="AD40" s="5">
        <v>18.5</v>
      </c>
      <c r="AE40" s="5">
        <v>19.7</v>
      </c>
      <c r="AF40" s="5">
        <v>20.100000000000001</v>
      </c>
      <c r="AG40" s="5">
        <v>19.2</v>
      </c>
      <c r="AH40" s="6">
        <f>AVERAGE(B40:AF40)</f>
        <v>18.216129032258067</v>
      </c>
      <c r="AI40" s="5">
        <v>17.899999999999999</v>
      </c>
      <c r="AK40" s="17"/>
    </row>
    <row r="41" spans="1:37" ht="12.75">
      <c r="A41" s="5" t="s">
        <v>5</v>
      </c>
      <c r="B41" s="5">
        <v>14.8</v>
      </c>
      <c r="C41" s="5">
        <v>13.4</v>
      </c>
      <c r="D41" s="5">
        <v>13.1</v>
      </c>
      <c r="E41" s="5">
        <v>15.2</v>
      </c>
      <c r="F41" s="5">
        <v>15.4</v>
      </c>
      <c r="G41" s="5">
        <v>13.9</v>
      </c>
      <c r="H41" s="5">
        <v>13.3</v>
      </c>
      <c r="I41" s="5">
        <v>13</v>
      </c>
      <c r="J41" s="5">
        <v>14.8</v>
      </c>
      <c r="K41" s="5">
        <v>14.9</v>
      </c>
      <c r="L41" s="5">
        <v>14.1</v>
      </c>
      <c r="M41" s="5">
        <v>13.6</v>
      </c>
      <c r="N41" s="5">
        <v>15.1</v>
      </c>
      <c r="O41" s="5">
        <v>15.1</v>
      </c>
      <c r="P41" s="5">
        <v>14.8</v>
      </c>
      <c r="Q41" s="5">
        <v>15</v>
      </c>
      <c r="R41" s="5">
        <v>14.9</v>
      </c>
      <c r="S41" s="5">
        <v>14.2</v>
      </c>
      <c r="T41" s="5">
        <v>13.7</v>
      </c>
      <c r="U41" s="5">
        <v>13.8</v>
      </c>
      <c r="V41" s="5">
        <v>14.8</v>
      </c>
      <c r="W41" s="5">
        <v>14.7</v>
      </c>
      <c r="X41" s="5">
        <v>14.7</v>
      </c>
      <c r="Y41" s="5">
        <v>14.5</v>
      </c>
      <c r="Z41" s="5">
        <v>15.4</v>
      </c>
      <c r="AA41" s="5">
        <v>13.9</v>
      </c>
      <c r="AB41" s="5">
        <v>14.1</v>
      </c>
      <c r="AC41" s="5">
        <v>15.1</v>
      </c>
      <c r="AD41" s="5">
        <v>16.100000000000001</v>
      </c>
      <c r="AE41" s="5">
        <v>15.7</v>
      </c>
      <c r="AF41" s="5">
        <v>15.4</v>
      </c>
      <c r="AG41" s="5">
        <v>16.100000000000001</v>
      </c>
      <c r="AH41" s="6">
        <f>AVERAGE(B41:AF41)</f>
        <v>14.53225806451613</v>
      </c>
      <c r="AI41" s="5">
        <v>14.6</v>
      </c>
      <c r="AK41" s="17"/>
    </row>
    <row r="42" spans="1:37" ht="12.75">
      <c r="A42" s="5" t="s">
        <v>6</v>
      </c>
      <c r="B42" s="5">
        <v>11.7</v>
      </c>
      <c r="C42" s="5">
        <v>11.1</v>
      </c>
      <c r="D42" s="5">
        <v>9.6999999999999993</v>
      </c>
      <c r="E42" s="5">
        <v>11.3</v>
      </c>
      <c r="F42" s="5">
        <v>11</v>
      </c>
      <c r="G42" s="5">
        <v>10</v>
      </c>
      <c r="H42" s="5">
        <v>9.1999999999999993</v>
      </c>
      <c r="I42" s="5">
        <v>10.5</v>
      </c>
      <c r="J42" s="5">
        <v>10.6</v>
      </c>
      <c r="K42" s="5">
        <v>10.9</v>
      </c>
      <c r="L42" s="5">
        <v>10.199999999999999</v>
      </c>
      <c r="M42" s="5">
        <v>11.7</v>
      </c>
      <c r="N42" s="5">
        <v>11.8</v>
      </c>
      <c r="O42" s="5">
        <v>11.8</v>
      </c>
      <c r="P42" s="5">
        <v>11.3</v>
      </c>
      <c r="Q42" s="5">
        <v>12.4</v>
      </c>
      <c r="R42" s="5">
        <v>11.6</v>
      </c>
      <c r="S42" s="5">
        <v>11.6</v>
      </c>
      <c r="T42" s="5">
        <v>11.5</v>
      </c>
      <c r="U42" s="5">
        <v>11.6</v>
      </c>
      <c r="V42" s="5">
        <v>11.3</v>
      </c>
      <c r="W42" s="5">
        <v>11.8</v>
      </c>
      <c r="X42" s="5">
        <v>9.6999999999999993</v>
      </c>
      <c r="Y42" s="5">
        <v>9.3000000000000007</v>
      </c>
      <c r="Z42" s="5">
        <v>12.3</v>
      </c>
      <c r="AA42" s="5">
        <v>12.5</v>
      </c>
      <c r="AB42" s="5">
        <v>9.6999999999999993</v>
      </c>
      <c r="AC42" s="5">
        <v>11.8</v>
      </c>
      <c r="AD42" s="5">
        <v>11.8</v>
      </c>
      <c r="AE42" s="5">
        <v>11.3</v>
      </c>
      <c r="AF42" s="5">
        <v>12.6</v>
      </c>
      <c r="AG42" s="5"/>
      <c r="AH42" s="6">
        <f t="shared" ref="AH41:AH49" si="2">AVERAGE(B42:AF42)</f>
        <v>11.148387096774195</v>
      </c>
      <c r="AI42" s="5">
        <v>11</v>
      </c>
      <c r="AK42" s="17"/>
    </row>
    <row r="43" spans="1:37" ht="12.75">
      <c r="A43" s="5" t="s">
        <v>7</v>
      </c>
      <c r="B43" s="5">
        <v>8</v>
      </c>
      <c r="C43" s="5">
        <v>8.3000000000000007</v>
      </c>
      <c r="D43" s="5">
        <v>7.8</v>
      </c>
      <c r="E43" s="5">
        <v>8.1</v>
      </c>
      <c r="F43" s="5">
        <v>7.5</v>
      </c>
      <c r="G43" s="5">
        <v>6.7</v>
      </c>
      <c r="H43" s="5">
        <v>5.8</v>
      </c>
      <c r="I43" s="5">
        <v>8.8000000000000007</v>
      </c>
      <c r="J43" s="5">
        <v>7.1</v>
      </c>
      <c r="K43" s="5">
        <v>7.3</v>
      </c>
      <c r="L43" s="5">
        <v>7.2</v>
      </c>
      <c r="M43" s="5">
        <v>8.1999999999999993</v>
      </c>
      <c r="N43" s="5">
        <v>9</v>
      </c>
      <c r="O43" s="5">
        <v>8.9</v>
      </c>
      <c r="P43" s="5">
        <v>8.5</v>
      </c>
      <c r="Q43" s="5">
        <v>8</v>
      </c>
      <c r="R43" s="5">
        <v>8.9</v>
      </c>
      <c r="S43" s="5">
        <v>9</v>
      </c>
      <c r="T43" s="5">
        <v>9</v>
      </c>
      <c r="U43" s="5">
        <v>8.3000000000000007</v>
      </c>
      <c r="V43" s="5">
        <v>7.2</v>
      </c>
      <c r="W43" s="5">
        <v>7.7</v>
      </c>
      <c r="X43" s="5">
        <v>7.7</v>
      </c>
      <c r="Y43" s="5">
        <v>6.6</v>
      </c>
      <c r="Z43" s="5">
        <v>8.6999999999999993</v>
      </c>
      <c r="AA43" s="5">
        <v>9.9</v>
      </c>
      <c r="AB43" s="5">
        <v>7</v>
      </c>
      <c r="AC43" s="5">
        <v>9.4</v>
      </c>
      <c r="AD43" s="5">
        <v>10.1</v>
      </c>
      <c r="AE43" s="5">
        <v>8.6</v>
      </c>
      <c r="AF43" s="5">
        <v>9.4</v>
      </c>
      <c r="AG43" s="5"/>
      <c r="AH43" s="6">
        <f t="shared" si="2"/>
        <v>8.1516129032258053</v>
      </c>
      <c r="AI43" s="5">
        <v>8</v>
      </c>
      <c r="AK43" s="17"/>
    </row>
    <row r="44" spans="1:37" ht="12.75">
      <c r="A44" s="5" t="s">
        <v>8</v>
      </c>
      <c r="B44" s="5">
        <v>5.6</v>
      </c>
      <c r="C44" s="5">
        <v>7.2</v>
      </c>
      <c r="D44" s="5">
        <v>7.5</v>
      </c>
      <c r="E44" s="5">
        <v>6.1</v>
      </c>
      <c r="F44" s="5">
        <v>7.1</v>
      </c>
      <c r="G44" s="5">
        <v>6.3</v>
      </c>
      <c r="H44" s="5">
        <v>6.3</v>
      </c>
      <c r="I44" s="5">
        <v>6.7</v>
      </c>
      <c r="J44" s="5">
        <v>6.3</v>
      </c>
      <c r="K44" s="5">
        <v>5.8</v>
      </c>
      <c r="L44" s="5">
        <v>7.1</v>
      </c>
      <c r="M44" s="5">
        <v>6.4</v>
      </c>
      <c r="N44" s="5">
        <v>8.8000000000000007</v>
      </c>
      <c r="O44" s="5">
        <v>7.6</v>
      </c>
      <c r="P44" s="5">
        <v>8.9</v>
      </c>
      <c r="Q44" s="5">
        <v>6.2</v>
      </c>
      <c r="R44" s="5">
        <v>7.7</v>
      </c>
      <c r="S44" s="5">
        <v>6.3</v>
      </c>
      <c r="T44" s="5">
        <v>6.8</v>
      </c>
      <c r="U44" s="5">
        <v>8.6</v>
      </c>
      <c r="V44" s="5">
        <v>6.8</v>
      </c>
      <c r="W44" s="5">
        <v>7.2</v>
      </c>
      <c r="X44" s="5">
        <v>7</v>
      </c>
      <c r="Y44" s="5">
        <v>6.6</v>
      </c>
      <c r="Z44" s="5">
        <v>7.4</v>
      </c>
      <c r="AA44" s="5">
        <v>6.7</v>
      </c>
      <c r="AB44" s="5">
        <v>7.2</v>
      </c>
      <c r="AC44" s="5">
        <v>7.8</v>
      </c>
      <c r="AD44" s="5">
        <v>7.5</v>
      </c>
      <c r="AE44" s="5">
        <v>6.9</v>
      </c>
      <c r="AF44" s="5">
        <v>8.3000000000000007</v>
      </c>
      <c r="AG44" s="5"/>
      <c r="AH44" s="6">
        <f t="shared" si="2"/>
        <v>7.0548387096774192</v>
      </c>
      <c r="AI44" s="5">
        <v>6.9</v>
      </c>
      <c r="AK44" s="17"/>
    </row>
    <row r="45" spans="1:37" ht="12.75">
      <c r="A45" s="5" t="s">
        <v>9</v>
      </c>
      <c r="B45" s="5">
        <v>7.7</v>
      </c>
      <c r="C45" s="5">
        <v>9.1</v>
      </c>
      <c r="D45" s="5">
        <v>8.1999999999999993</v>
      </c>
      <c r="E45" s="5">
        <v>7.9</v>
      </c>
      <c r="F45" s="5">
        <v>8.6</v>
      </c>
      <c r="G45" s="5">
        <v>8.6</v>
      </c>
      <c r="H45" s="5">
        <v>7.5</v>
      </c>
      <c r="I45" s="5">
        <v>10.199999999999999</v>
      </c>
      <c r="J45" s="5">
        <v>8.1999999999999993</v>
      </c>
      <c r="K45" s="5">
        <v>7.1</v>
      </c>
      <c r="L45" s="5">
        <v>7.8</v>
      </c>
      <c r="M45" s="5">
        <v>7.9</v>
      </c>
      <c r="N45" s="5">
        <v>9</v>
      </c>
      <c r="O45" s="5">
        <v>8.1999999999999993</v>
      </c>
      <c r="P45" s="5">
        <v>8.6</v>
      </c>
      <c r="Q45" s="5">
        <v>8.6</v>
      </c>
      <c r="R45" s="5">
        <v>8.5</v>
      </c>
      <c r="S45" s="5">
        <v>8.3000000000000007</v>
      </c>
      <c r="T45" s="5">
        <v>7.8</v>
      </c>
      <c r="U45" s="5">
        <v>9.1</v>
      </c>
      <c r="V45" s="5">
        <v>7.8</v>
      </c>
      <c r="W45" s="5">
        <v>8.9</v>
      </c>
      <c r="X45" s="5">
        <v>8.5</v>
      </c>
      <c r="Y45" s="5">
        <v>9</v>
      </c>
      <c r="Z45" s="5">
        <v>9.8000000000000007</v>
      </c>
      <c r="AA45" s="5">
        <v>7.2</v>
      </c>
      <c r="AB45" s="5">
        <v>9.6</v>
      </c>
      <c r="AC45" s="5">
        <v>10.199999999999999</v>
      </c>
      <c r="AD45" s="5">
        <v>8.6</v>
      </c>
      <c r="AE45" s="5">
        <v>8.3000000000000007</v>
      </c>
      <c r="AF45" s="5">
        <v>8.1</v>
      </c>
      <c r="AG45" s="5"/>
      <c r="AH45" s="6">
        <f t="shared" si="2"/>
        <v>8.4806451612903242</v>
      </c>
      <c r="AI45" s="5">
        <v>8.1</v>
      </c>
    </row>
    <row r="46" spans="1:37" ht="12.75">
      <c r="A46" s="5" t="s">
        <v>10</v>
      </c>
      <c r="B46" s="5">
        <v>10.1</v>
      </c>
      <c r="C46" s="5">
        <v>10.9</v>
      </c>
      <c r="D46" s="5">
        <v>11.5</v>
      </c>
      <c r="E46" s="5">
        <v>11.2</v>
      </c>
      <c r="F46" s="5">
        <v>10.3</v>
      </c>
      <c r="G46" s="5">
        <v>11.1</v>
      </c>
      <c r="H46" s="5">
        <v>9.3000000000000007</v>
      </c>
      <c r="I46" s="5">
        <v>9.6</v>
      </c>
      <c r="J46" s="5">
        <v>9.8000000000000007</v>
      </c>
      <c r="K46" s="5">
        <v>10.1</v>
      </c>
      <c r="L46" s="5">
        <v>11.1</v>
      </c>
      <c r="M46" s="5">
        <v>10.3</v>
      </c>
      <c r="N46" s="5">
        <v>11.2</v>
      </c>
      <c r="O46" s="5">
        <v>11.5</v>
      </c>
      <c r="P46" s="5">
        <v>11.1</v>
      </c>
      <c r="Q46" s="5">
        <v>11.5</v>
      </c>
      <c r="R46" s="5">
        <v>10.7</v>
      </c>
      <c r="S46" s="5">
        <v>10.4</v>
      </c>
      <c r="T46" s="5">
        <v>9.8000000000000007</v>
      </c>
      <c r="U46" s="5">
        <v>11.4</v>
      </c>
      <c r="V46" s="5">
        <v>11.1</v>
      </c>
      <c r="W46" s="5">
        <v>10.9</v>
      </c>
      <c r="X46" s="5">
        <v>11.4</v>
      </c>
      <c r="Y46" s="5">
        <v>10.5</v>
      </c>
      <c r="Z46" s="5">
        <v>11.2</v>
      </c>
      <c r="AA46" s="5">
        <v>9.9</v>
      </c>
      <c r="AB46" s="5">
        <v>10.5</v>
      </c>
      <c r="AC46" s="5">
        <v>11.3</v>
      </c>
      <c r="AD46" s="5">
        <v>11.6</v>
      </c>
      <c r="AE46" s="5">
        <v>10.3</v>
      </c>
      <c r="AF46" s="5">
        <v>11.5</v>
      </c>
      <c r="AG46" s="5"/>
      <c r="AH46" s="6">
        <f t="shared" si="2"/>
        <v>10.74516129032258</v>
      </c>
      <c r="AI46" s="5">
        <v>10.4</v>
      </c>
    </row>
    <row r="47" spans="1:37" ht="12.75">
      <c r="A47" s="5" t="s">
        <v>11</v>
      </c>
      <c r="B47" s="5">
        <v>13.5</v>
      </c>
      <c r="C47" s="5">
        <v>13.3</v>
      </c>
      <c r="D47" s="5">
        <v>13.8</v>
      </c>
      <c r="E47" s="5">
        <v>14.6</v>
      </c>
      <c r="F47" s="5">
        <v>14.5</v>
      </c>
      <c r="G47" s="5">
        <v>13.5</v>
      </c>
      <c r="H47" s="5">
        <v>12.1</v>
      </c>
      <c r="I47" s="5">
        <v>14.1</v>
      </c>
      <c r="J47" s="5">
        <v>12.6</v>
      </c>
      <c r="K47" s="5">
        <v>12.9</v>
      </c>
      <c r="L47" s="5">
        <v>14</v>
      </c>
      <c r="M47" s="5">
        <v>14</v>
      </c>
      <c r="N47" s="5">
        <v>14</v>
      </c>
      <c r="O47" s="5">
        <v>14.7</v>
      </c>
      <c r="P47" s="5">
        <v>13.6</v>
      </c>
      <c r="Q47" s="5">
        <v>14.5</v>
      </c>
      <c r="R47" s="5">
        <v>12.7</v>
      </c>
      <c r="S47" s="5">
        <v>12.9</v>
      </c>
      <c r="T47" s="5">
        <v>12.7</v>
      </c>
      <c r="U47" s="5">
        <v>13.8</v>
      </c>
      <c r="V47" s="5">
        <v>13.1</v>
      </c>
      <c r="W47" s="5">
        <v>12.6</v>
      </c>
      <c r="X47" s="5">
        <v>13.3</v>
      </c>
      <c r="Y47" s="5">
        <v>12.9</v>
      </c>
      <c r="Z47" s="5">
        <v>13.8</v>
      </c>
      <c r="AA47" s="5">
        <v>13.5</v>
      </c>
      <c r="AB47" s="5">
        <v>13.3</v>
      </c>
      <c r="AC47" s="5">
        <v>14.4</v>
      </c>
      <c r="AD47" s="5">
        <v>14.1</v>
      </c>
      <c r="AE47" s="5">
        <v>14.2</v>
      </c>
      <c r="AF47" s="5">
        <v>14.5</v>
      </c>
      <c r="AG47" s="5"/>
      <c r="AH47" s="6">
        <f t="shared" si="2"/>
        <v>13.596774193548388</v>
      </c>
      <c r="AI47" s="5">
        <v>13.4</v>
      </c>
    </row>
    <row r="48" spans="1:37" ht="12.75">
      <c r="A48" s="5" t="s">
        <v>12</v>
      </c>
      <c r="B48" s="5">
        <v>17.600000000000001</v>
      </c>
      <c r="C48" s="5">
        <v>16.5</v>
      </c>
      <c r="D48" s="5">
        <v>18.100000000000001</v>
      </c>
      <c r="E48" s="5">
        <v>17.899999999999999</v>
      </c>
      <c r="F48" s="5">
        <v>16.3</v>
      </c>
      <c r="G48" s="5">
        <v>16.399999999999999</v>
      </c>
      <c r="H48" s="5">
        <v>16.899999999999999</v>
      </c>
      <c r="I48" s="5">
        <v>14.9</v>
      </c>
      <c r="J48" s="5">
        <v>15.5</v>
      </c>
      <c r="K48" s="5">
        <v>15.3</v>
      </c>
      <c r="L48" s="5">
        <v>15.6</v>
      </c>
      <c r="M48" s="5">
        <v>18.100000000000001</v>
      </c>
      <c r="N48" s="5">
        <v>17.2</v>
      </c>
      <c r="O48" s="5">
        <v>16.5</v>
      </c>
      <c r="P48" s="5">
        <v>15.8</v>
      </c>
      <c r="Q48" s="5">
        <v>15.9</v>
      </c>
      <c r="R48" s="5">
        <v>15.4</v>
      </c>
      <c r="S48" s="5">
        <v>15.9</v>
      </c>
      <c r="T48" s="5">
        <v>16.5</v>
      </c>
      <c r="U48" s="5">
        <v>17.8</v>
      </c>
      <c r="V48" s="5">
        <v>16</v>
      </c>
      <c r="W48" s="5">
        <v>16.5</v>
      </c>
      <c r="X48" s="5">
        <v>15.6</v>
      </c>
      <c r="Y48" s="5">
        <v>16.5</v>
      </c>
      <c r="Z48" s="5">
        <v>18</v>
      </c>
      <c r="AA48" s="5">
        <v>16.2</v>
      </c>
      <c r="AB48" s="5">
        <v>17.399999999999999</v>
      </c>
      <c r="AC48" s="5">
        <v>17.399999999999999</v>
      </c>
      <c r="AD48" s="5">
        <v>16.7</v>
      </c>
      <c r="AE48" s="5">
        <v>17</v>
      </c>
      <c r="AF48" s="5">
        <v>16.8</v>
      </c>
      <c r="AG48" s="5"/>
      <c r="AH48" s="6">
        <f t="shared" si="2"/>
        <v>16.587096774193547</v>
      </c>
      <c r="AI48" s="5">
        <v>16.3</v>
      </c>
    </row>
    <row r="49" spans="1:37" ht="12.75">
      <c r="A49" s="5" t="s">
        <v>13</v>
      </c>
      <c r="B49" s="5">
        <v>19.3</v>
      </c>
      <c r="C49" s="5">
        <v>18.3</v>
      </c>
      <c r="D49" s="5">
        <v>21.2</v>
      </c>
      <c r="E49" s="5">
        <v>18.600000000000001</v>
      </c>
      <c r="F49" s="5">
        <v>19.8</v>
      </c>
      <c r="G49" s="5">
        <v>18.8</v>
      </c>
      <c r="H49" s="5">
        <v>17</v>
      </c>
      <c r="I49" s="5">
        <v>17.2</v>
      </c>
      <c r="J49" s="5">
        <v>19.7</v>
      </c>
      <c r="K49" s="5">
        <v>19.5</v>
      </c>
      <c r="L49" s="5">
        <v>18.5</v>
      </c>
      <c r="M49" s="5">
        <v>19.899999999999999</v>
      </c>
      <c r="N49" s="5">
        <v>18.899999999999999</v>
      </c>
      <c r="O49" s="5">
        <v>17.8</v>
      </c>
      <c r="P49" s="5">
        <v>20.6</v>
      </c>
      <c r="Q49" s="5">
        <v>19.2</v>
      </c>
      <c r="R49" s="5">
        <v>18.5</v>
      </c>
      <c r="S49" s="5">
        <v>20</v>
      </c>
      <c r="T49" s="5"/>
      <c r="U49" s="5">
        <v>20.2</v>
      </c>
      <c r="V49" s="5">
        <v>17.7</v>
      </c>
      <c r="W49" s="5">
        <v>19.399999999999999</v>
      </c>
      <c r="X49" s="5">
        <v>18.3</v>
      </c>
      <c r="Y49" s="5">
        <v>19.399999999999999</v>
      </c>
      <c r="Z49" s="5">
        <v>20.5</v>
      </c>
      <c r="AA49" s="5">
        <v>18.600000000000001</v>
      </c>
      <c r="AB49" s="5">
        <v>20.9</v>
      </c>
      <c r="AC49" s="5">
        <v>20.3</v>
      </c>
      <c r="AD49" s="5">
        <v>19.899999999999999</v>
      </c>
      <c r="AE49" s="5">
        <v>20</v>
      </c>
      <c r="AF49" s="5">
        <v>18.899999999999999</v>
      </c>
      <c r="AG49" s="5"/>
      <c r="AH49" s="6">
        <f t="shared" si="2"/>
        <v>19.229999999999997</v>
      </c>
      <c r="AI49" s="5">
        <v>18.600000000000001</v>
      </c>
    </row>
    <row r="50" spans="1:37" ht="12.7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2" spans="1:37" ht="12.75">
      <c r="A52" s="5" t="s">
        <v>39</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7" t="s">
        <v>0</v>
      </c>
    </row>
    <row r="53" spans="1:37"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7" t="s">
        <v>1</v>
      </c>
    </row>
    <row r="54" spans="1:37" ht="12.75">
      <c r="A54" s="5"/>
      <c r="B54" s="5">
        <v>86</v>
      </c>
      <c r="C54" s="5">
        <v>87</v>
      </c>
      <c r="D54" s="5">
        <v>88</v>
      </c>
      <c r="E54" s="5">
        <v>89</v>
      </c>
      <c r="F54" s="5">
        <v>90</v>
      </c>
      <c r="G54" s="5">
        <v>91</v>
      </c>
      <c r="H54" s="5">
        <v>92</v>
      </c>
      <c r="I54" s="5">
        <v>93</v>
      </c>
      <c r="J54" s="5">
        <v>94</v>
      </c>
      <c r="K54" s="5">
        <v>95</v>
      </c>
      <c r="L54" s="5">
        <v>96</v>
      </c>
      <c r="M54" s="5">
        <v>97</v>
      </c>
      <c r="N54" s="5">
        <v>98</v>
      </c>
      <c r="O54" s="5">
        <v>99</v>
      </c>
      <c r="P54" s="5">
        <v>2000</v>
      </c>
      <c r="Q54" s="5">
        <v>2001</v>
      </c>
      <c r="R54" s="5">
        <v>2002</v>
      </c>
      <c r="S54" s="5">
        <v>2003</v>
      </c>
      <c r="T54" s="5">
        <v>2004</v>
      </c>
      <c r="U54" s="5">
        <v>2005</v>
      </c>
      <c r="V54" s="5">
        <v>2006</v>
      </c>
      <c r="W54" s="5">
        <v>2007</v>
      </c>
      <c r="X54" s="5">
        <v>2008</v>
      </c>
      <c r="Y54" s="5">
        <v>2009</v>
      </c>
      <c r="Z54" s="5">
        <v>2010</v>
      </c>
      <c r="AA54" s="5">
        <v>2011</v>
      </c>
      <c r="AB54" s="5">
        <v>2012</v>
      </c>
      <c r="AC54" s="5">
        <v>2013</v>
      </c>
      <c r="AD54" s="5">
        <v>2014</v>
      </c>
      <c r="AE54" s="5">
        <v>2015</v>
      </c>
      <c r="AF54" s="5">
        <v>2016</v>
      </c>
      <c r="AG54" s="5">
        <v>2017</v>
      </c>
      <c r="AH54" s="18" t="s">
        <v>188</v>
      </c>
    </row>
    <row r="55" spans="1:37" ht="12.75">
      <c r="A55" s="5" t="s">
        <v>2</v>
      </c>
      <c r="B55" s="5">
        <v>18.600000000000001</v>
      </c>
      <c r="C55" s="5">
        <v>19.100000000000001</v>
      </c>
      <c r="D55" s="5">
        <v>18.100000000000001</v>
      </c>
      <c r="E55" s="5">
        <v>20</v>
      </c>
      <c r="F55" s="5">
        <v>18.5</v>
      </c>
      <c r="G55" s="5">
        <v>18.3</v>
      </c>
      <c r="H55" s="5">
        <v>18.100000000000001</v>
      </c>
      <c r="I55" s="5">
        <v>17.5</v>
      </c>
      <c r="J55" s="5">
        <v>17.8</v>
      </c>
      <c r="K55" s="5">
        <v>18</v>
      </c>
      <c r="L55" s="5">
        <v>18.100000000000001</v>
      </c>
      <c r="M55" s="5">
        <v>17.3</v>
      </c>
      <c r="N55" s="5">
        <v>18.5</v>
      </c>
      <c r="O55" s="5">
        <v>19.100000000000001</v>
      </c>
      <c r="P55" s="5">
        <v>17.600000000000001</v>
      </c>
      <c r="Q55" s="5">
        <v>18.899999999999999</v>
      </c>
      <c r="R55" s="5">
        <v>18.7</v>
      </c>
      <c r="S55" s="5">
        <v>18.399999999999999</v>
      </c>
      <c r="T55" s="5">
        <v>18.8</v>
      </c>
      <c r="U55" s="5">
        <v>17.100000000000001</v>
      </c>
      <c r="V55" s="5">
        <v>19.399999999999999</v>
      </c>
      <c r="W55" s="5">
        <v>18</v>
      </c>
      <c r="X55" s="5">
        <v>18.8</v>
      </c>
      <c r="Y55" s="5">
        <v>18.5</v>
      </c>
      <c r="Z55" s="5">
        <v>19</v>
      </c>
      <c r="AA55" s="5">
        <v>19</v>
      </c>
      <c r="AB55" s="5">
        <v>18.2</v>
      </c>
      <c r="AC55" s="5">
        <v>18.7</v>
      </c>
      <c r="AD55" s="5">
        <v>18.2</v>
      </c>
      <c r="AE55" s="5">
        <v>19.3</v>
      </c>
      <c r="AF55" s="5">
        <v>18.5</v>
      </c>
      <c r="AG55" s="5">
        <v>18</v>
      </c>
      <c r="AH55" s="6">
        <f>AVERAGE(B55:AF55)</f>
        <v>18.454838709677421</v>
      </c>
      <c r="AK55" s="17"/>
    </row>
    <row r="56" spans="1:37" ht="12.75">
      <c r="A56" s="5" t="s">
        <v>3</v>
      </c>
      <c r="B56" s="5">
        <v>19.3</v>
      </c>
      <c r="C56" s="5">
        <v>19.2</v>
      </c>
      <c r="D56" s="5">
        <v>18.7</v>
      </c>
      <c r="E56" s="5">
        <v>19.399999999999999</v>
      </c>
      <c r="F56" s="5">
        <v>19.899999999999999</v>
      </c>
      <c r="G56" s="5">
        <v>18.899999999999999</v>
      </c>
      <c r="H56" s="5">
        <v>18.3</v>
      </c>
      <c r="I56" s="5">
        <v>18.100000000000001</v>
      </c>
      <c r="J56" s="5">
        <v>18.600000000000001</v>
      </c>
      <c r="K56" s="5">
        <v>18.399999999999999</v>
      </c>
      <c r="L56" s="5">
        <v>18.8</v>
      </c>
      <c r="M56" s="5">
        <v>18.100000000000001</v>
      </c>
      <c r="N56" s="5">
        <v>19.899999999999999</v>
      </c>
      <c r="O56" s="5">
        <v>19.600000000000001</v>
      </c>
      <c r="P56" s="5">
        <v>18.100000000000001</v>
      </c>
      <c r="Q56" s="5">
        <v>19.399999999999999</v>
      </c>
      <c r="R56" s="5">
        <v>19</v>
      </c>
      <c r="S56" s="5">
        <v>19</v>
      </c>
      <c r="T56" s="5">
        <v>18.600000000000001</v>
      </c>
      <c r="U56" s="5">
        <v>18.8</v>
      </c>
      <c r="V56" s="5">
        <v>20.399999999999999</v>
      </c>
      <c r="W56" s="5">
        <v>19</v>
      </c>
      <c r="X56" s="5">
        <v>19.399999999999999</v>
      </c>
      <c r="Y56" s="5">
        <v>19</v>
      </c>
      <c r="Z56" s="5">
        <v>19.7</v>
      </c>
      <c r="AA56" s="5">
        <v>19.600000000000001</v>
      </c>
      <c r="AB56" s="5">
        <v>18.600000000000001</v>
      </c>
      <c r="AC56" s="5">
        <v>19.5</v>
      </c>
      <c r="AD56" s="5">
        <v>18.899999999999999</v>
      </c>
      <c r="AE56" s="5">
        <v>19.600000000000001</v>
      </c>
      <c r="AF56" s="5">
        <v>19.399999999999999</v>
      </c>
      <c r="AG56" s="5">
        <v>18.7</v>
      </c>
      <c r="AH56" s="6">
        <f>AVERAGE(B56:AF56)</f>
        <v>19.070967741935487</v>
      </c>
      <c r="AK56" s="17"/>
    </row>
    <row r="57" spans="1:37" ht="12.75">
      <c r="A57" s="5" t="s">
        <v>4</v>
      </c>
      <c r="B57" s="5">
        <v>18</v>
      </c>
      <c r="C57" s="5">
        <v>17.600000000000001</v>
      </c>
      <c r="D57" s="5">
        <v>17.399999999999999</v>
      </c>
      <c r="E57" s="5">
        <v>19.2</v>
      </c>
      <c r="F57" s="5">
        <v>19.100000000000001</v>
      </c>
      <c r="G57" s="5">
        <v>17.7</v>
      </c>
      <c r="H57" s="5">
        <v>17.2</v>
      </c>
      <c r="I57" s="5">
        <v>17.600000000000001</v>
      </c>
      <c r="J57" s="5">
        <v>18</v>
      </c>
      <c r="K57" s="5">
        <v>17.600000000000001</v>
      </c>
      <c r="L57" s="5">
        <v>17.2</v>
      </c>
      <c r="M57" s="5">
        <v>17.8</v>
      </c>
      <c r="N57" s="5">
        <v>18.899999999999999</v>
      </c>
      <c r="O57" s="5">
        <v>18.7</v>
      </c>
      <c r="P57" s="5">
        <v>18.100000000000001</v>
      </c>
      <c r="Q57" s="5">
        <v>18.8</v>
      </c>
      <c r="R57" s="5">
        <v>18.399999999999999</v>
      </c>
      <c r="S57" s="5">
        <v>18.5</v>
      </c>
      <c r="T57" s="5">
        <v>17.399999999999999</v>
      </c>
      <c r="U57" s="5">
        <v>18.399999999999999</v>
      </c>
      <c r="V57" s="5">
        <v>18.7</v>
      </c>
      <c r="W57" s="5">
        <v>18.8</v>
      </c>
      <c r="X57" s="5">
        <v>18.7</v>
      </c>
      <c r="Y57" s="5">
        <v>17.899999999999999</v>
      </c>
      <c r="Z57" s="5">
        <v>19.100000000000001</v>
      </c>
      <c r="AA57" s="5">
        <v>18.7</v>
      </c>
      <c r="AB57" s="5">
        <v>17.5</v>
      </c>
      <c r="AC57" s="5">
        <v>18.899999999999999</v>
      </c>
      <c r="AD57" s="5">
        <v>18.399999999999999</v>
      </c>
      <c r="AE57" s="5">
        <v>19</v>
      </c>
      <c r="AF57" s="5">
        <v>19</v>
      </c>
      <c r="AG57" s="5">
        <v>18.3</v>
      </c>
      <c r="AH57" s="6">
        <f>AVERAGE(B57:AF57)</f>
        <v>18.267741935483869</v>
      </c>
      <c r="AK57" s="17"/>
    </row>
    <row r="58" spans="1:37" ht="12.75">
      <c r="A58" s="5" t="s">
        <v>5</v>
      </c>
      <c r="B58" s="5">
        <v>16.100000000000001</v>
      </c>
      <c r="C58" s="5">
        <v>15.4</v>
      </c>
      <c r="D58" s="5">
        <v>15.2</v>
      </c>
      <c r="E58" s="5">
        <v>16.899999999999999</v>
      </c>
      <c r="F58" s="5">
        <v>17</v>
      </c>
      <c r="G58" s="5">
        <v>16.100000000000001</v>
      </c>
      <c r="H58" s="5">
        <v>15.3</v>
      </c>
      <c r="I58" s="5">
        <v>15.2</v>
      </c>
      <c r="J58" s="5">
        <v>16.3</v>
      </c>
      <c r="K58" s="5">
        <v>16.2</v>
      </c>
      <c r="L58" s="5">
        <v>15.6</v>
      </c>
      <c r="M58" s="5">
        <v>15.6</v>
      </c>
      <c r="N58" s="5">
        <v>16.5</v>
      </c>
      <c r="O58" s="5">
        <v>17</v>
      </c>
      <c r="P58" s="5">
        <v>16.5</v>
      </c>
      <c r="Q58" s="5">
        <v>17</v>
      </c>
      <c r="R58" s="5">
        <v>16.7</v>
      </c>
      <c r="S58" s="5">
        <v>16.399999999999999</v>
      </c>
      <c r="T58" s="5">
        <v>15.6</v>
      </c>
      <c r="U58" s="5">
        <v>16.3</v>
      </c>
      <c r="V58" s="5">
        <v>16.600000000000001</v>
      </c>
      <c r="W58" s="5">
        <v>17</v>
      </c>
      <c r="X58" s="5">
        <v>17</v>
      </c>
      <c r="Y58" s="5">
        <v>16.3</v>
      </c>
      <c r="Z58" s="5">
        <v>17.100000000000001</v>
      </c>
      <c r="AA58" s="5">
        <v>16.5</v>
      </c>
      <c r="AB58" s="5">
        <v>16.100000000000001</v>
      </c>
      <c r="AC58" s="5">
        <v>16.8</v>
      </c>
      <c r="AD58" s="5">
        <v>17.100000000000001</v>
      </c>
      <c r="AE58" s="5">
        <v>17</v>
      </c>
      <c r="AF58" s="5">
        <v>17</v>
      </c>
      <c r="AG58" s="5">
        <v>16.899999999999999</v>
      </c>
      <c r="AH58" s="6">
        <f>AVERAGE(B58:AF58)</f>
        <v>16.367741935483874</v>
      </c>
      <c r="AK58" s="17"/>
    </row>
    <row r="59" spans="1:37" ht="12.75">
      <c r="A59" s="5" t="s">
        <v>6</v>
      </c>
      <c r="B59" s="5">
        <v>14.2</v>
      </c>
      <c r="C59" s="5">
        <v>13.4</v>
      </c>
      <c r="D59" s="5">
        <v>13.1</v>
      </c>
      <c r="E59" s="5">
        <v>14.4</v>
      </c>
      <c r="F59" s="5">
        <v>14.2</v>
      </c>
      <c r="G59" s="5">
        <v>13.1</v>
      </c>
      <c r="H59" s="5">
        <v>12.7</v>
      </c>
      <c r="I59" s="5">
        <v>13.1</v>
      </c>
      <c r="J59" s="5">
        <v>13.5</v>
      </c>
      <c r="K59" s="5">
        <v>13.8</v>
      </c>
      <c r="L59" s="5">
        <v>13.5</v>
      </c>
      <c r="M59" s="5">
        <v>13.5</v>
      </c>
      <c r="N59" s="5">
        <v>14.4</v>
      </c>
      <c r="O59" s="5">
        <v>14.4</v>
      </c>
      <c r="P59" s="5">
        <v>14.3</v>
      </c>
      <c r="Q59" s="5">
        <v>15.1</v>
      </c>
      <c r="R59" s="5">
        <v>14.7</v>
      </c>
      <c r="S59" s="5">
        <v>14.2</v>
      </c>
      <c r="T59" s="5">
        <v>14</v>
      </c>
      <c r="U59" s="5">
        <v>14</v>
      </c>
      <c r="V59" s="5">
        <v>14.4</v>
      </c>
      <c r="W59" s="5">
        <v>14.6</v>
      </c>
      <c r="X59" s="5">
        <v>13.8</v>
      </c>
      <c r="Y59" s="5">
        <v>13.6</v>
      </c>
      <c r="Z59" s="5">
        <v>15.1</v>
      </c>
      <c r="AA59" s="5">
        <v>14.7</v>
      </c>
      <c r="AB59" s="5">
        <v>13.6</v>
      </c>
      <c r="AC59" s="5">
        <v>14.6</v>
      </c>
      <c r="AD59" s="5">
        <v>14.5</v>
      </c>
      <c r="AE59" s="5">
        <v>14.5</v>
      </c>
      <c r="AF59" s="5">
        <v>14.8</v>
      </c>
      <c r="AG59" s="5"/>
      <c r="AH59" s="6">
        <f t="shared" ref="AH58:AH66" si="3">AVERAGE(B59:AF59)</f>
        <v>14.058064516129036</v>
      </c>
      <c r="AK59" s="17"/>
    </row>
    <row r="60" spans="1:37" ht="12.75">
      <c r="A60" s="5" t="s">
        <v>7</v>
      </c>
      <c r="B60" s="5">
        <v>11</v>
      </c>
      <c r="C60" s="5">
        <v>11.2</v>
      </c>
      <c r="D60" s="5">
        <v>10.8</v>
      </c>
      <c r="E60" s="5">
        <v>11.3</v>
      </c>
      <c r="F60" s="5">
        <v>11.3</v>
      </c>
      <c r="G60" s="5">
        <v>10.8</v>
      </c>
      <c r="H60" s="5">
        <v>10.1</v>
      </c>
      <c r="I60" s="5">
        <v>11.1</v>
      </c>
      <c r="J60" s="5">
        <v>10.7</v>
      </c>
      <c r="K60" s="5">
        <v>10.9</v>
      </c>
      <c r="L60" s="5">
        <v>10.7</v>
      </c>
      <c r="M60" s="5">
        <v>11.6</v>
      </c>
      <c r="N60" s="5">
        <v>11.9</v>
      </c>
      <c r="O60" s="5">
        <v>12.5</v>
      </c>
      <c r="P60" s="5">
        <v>11.8</v>
      </c>
      <c r="Q60" s="5">
        <v>11.8</v>
      </c>
      <c r="R60" s="5">
        <v>12.1</v>
      </c>
      <c r="S60" s="5">
        <v>12.4</v>
      </c>
      <c r="T60" s="5">
        <v>11.9</v>
      </c>
      <c r="U60" s="5">
        <v>11.8</v>
      </c>
      <c r="V60" s="5">
        <v>11.7</v>
      </c>
      <c r="W60" s="5">
        <v>12</v>
      </c>
      <c r="X60" s="5">
        <v>11.3</v>
      </c>
      <c r="Y60" s="5">
        <v>10.8</v>
      </c>
      <c r="Z60" s="5">
        <v>12</v>
      </c>
      <c r="AA60" s="5">
        <v>12.7</v>
      </c>
      <c r="AB60" s="5">
        <v>11.1</v>
      </c>
      <c r="AC60" s="5">
        <v>12.3</v>
      </c>
      <c r="AD60" s="5">
        <v>12.4</v>
      </c>
      <c r="AE60" s="5">
        <v>11.8</v>
      </c>
      <c r="AF60" s="5">
        <v>12.1</v>
      </c>
      <c r="AG60" s="5"/>
      <c r="AH60" s="6">
        <f t="shared" si="3"/>
        <v>11.545161290322584</v>
      </c>
      <c r="AK60" s="17"/>
    </row>
    <row r="61" spans="1:37" ht="12.75">
      <c r="A61" s="5" t="s">
        <v>8</v>
      </c>
      <c r="B61" s="5">
        <v>8.9</v>
      </c>
      <c r="C61" s="5">
        <v>9.6999999999999993</v>
      </c>
      <c r="D61" s="5">
        <v>8.9</v>
      </c>
      <c r="E61" s="5">
        <v>8.4</v>
      </c>
      <c r="F61" s="5">
        <v>9.6999999999999993</v>
      </c>
      <c r="G61" s="5">
        <v>9.1</v>
      </c>
      <c r="H61" s="5">
        <v>8.6999999999999993</v>
      </c>
      <c r="I61" s="5">
        <v>9.1999999999999993</v>
      </c>
      <c r="J61" s="5">
        <v>9</v>
      </c>
      <c r="K61" s="5">
        <v>9.1</v>
      </c>
      <c r="L61" s="5">
        <v>9.5</v>
      </c>
      <c r="M61" s="5">
        <v>9.4</v>
      </c>
      <c r="N61" s="5">
        <v>10.7</v>
      </c>
      <c r="O61" s="5">
        <v>10.199999999999999</v>
      </c>
      <c r="P61" s="5">
        <v>11.1</v>
      </c>
      <c r="Q61" s="5">
        <v>9.8000000000000007</v>
      </c>
      <c r="R61" s="5">
        <v>10.7</v>
      </c>
      <c r="S61" s="5">
        <v>10.1</v>
      </c>
      <c r="T61" s="5">
        <v>10.1</v>
      </c>
      <c r="U61" s="5">
        <v>10.6</v>
      </c>
      <c r="V61" s="5">
        <v>9.6999999999999993</v>
      </c>
      <c r="W61" s="5">
        <v>10</v>
      </c>
      <c r="X61" s="5">
        <v>10</v>
      </c>
      <c r="Y61" s="5">
        <v>9.6</v>
      </c>
      <c r="Z61" s="5">
        <v>10.5</v>
      </c>
      <c r="AA61" s="5">
        <v>10.4</v>
      </c>
      <c r="AB61" s="5">
        <v>9.9</v>
      </c>
      <c r="AC61" s="5">
        <v>10.4</v>
      </c>
      <c r="AD61" s="5">
        <v>10.8</v>
      </c>
      <c r="AE61" s="5">
        <v>9.9</v>
      </c>
      <c r="AF61" s="5">
        <v>11.1</v>
      </c>
      <c r="AG61" s="5"/>
      <c r="AH61" s="6">
        <f t="shared" si="3"/>
        <v>9.8451612903225776</v>
      </c>
    </row>
    <row r="62" spans="1:37" ht="12.75">
      <c r="A62" s="5" t="s">
        <v>9</v>
      </c>
      <c r="B62" s="5">
        <v>9.1</v>
      </c>
      <c r="C62" s="5">
        <v>10.199999999999999</v>
      </c>
      <c r="D62" s="5">
        <v>9.9</v>
      </c>
      <c r="E62" s="5">
        <v>9.1</v>
      </c>
      <c r="F62" s="5">
        <v>10.199999999999999</v>
      </c>
      <c r="G62" s="5">
        <v>9.8000000000000007</v>
      </c>
      <c r="H62" s="5">
        <v>9.1999999999999993</v>
      </c>
      <c r="I62" s="5">
        <v>9.6999999999999993</v>
      </c>
      <c r="J62" s="5">
        <v>9.6</v>
      </c>
      <c r="K62" s="5">
        <v>8.6999999999999993</v>
      </c>
      <c r="L62" s="5">
        <v>9.5</v>
      </c>
      <c r="M62" s="5">
        <v>9.3000000000000007</v>
      </c>
      <c r="N62" s="5">
        <v>10.6</v>
      </c>
      <c r="O62" s="5">
        <v>10</v>
      </c>
      <c r="P62" s="5">
        <v>10.7</v>
      </c>
      <c r="Q62" s="5">
        <v>10.1</v>
      </c>
      <c r="R62" s="5">
        <v>10.5</v>
      </c>
      <c r="S62" s="5">
        <v>10</v>
      </c>
      <c r="T62" s="5">
        <v>9.9</v>
      </c>
      <c r="U62" s="5">
        <v>10.7</v>
      </c>
      <c r="V62" s="5">
        <v>9.8000000000000007</v>
      </c>
      <c r="W62" s="5">
        <v>10.5</v>
      </c>
      <c r="X62" s="5">
        <v>10.199999999999999</v>
      </c>
      <c r="Y62" s="5">
        <v>10</v>
      </c>
      <c r="Z62" s="5">
        <v>11</v>
      </c>
      <c r="AA62" s="5">
        <v>9.6</v>
      </c>
      <c r="AB62" s="5">
        <v>10.6</v>
      </c>
      <c r="AC62" s="5">
        <v>11</v>
      </c>
      <c r="AD62" s="5">
        <v>10.3</v>
      </c>
      <c r="AE62" s="5">
        <v>9.9</v>
      </c>
      <c r="AF62" s="5">
        <v>10.1</v>
      </c>
      <c r="AG62" s="5"/>
      <c r="AH62" s="6">
        <f t="shared" si="3"/>
        <v>9.9935483870967747</v>
      </c>
    </row>
    <row r="63" spans="1:37" ht="12.75">
      <c r="A63" s="5" t="s">
        <v>10</v>
      </c>
      <c r="B63" s="5">
        <v>10.4</v>
      </c>
      <c r="C63" s="5">
        <v>11</v>
      </c>
      <c r="D63" s="5">
        <v>11.2</v>
      </c>
      <c r="E63" s="5">
        <v>11.1</v>
      </c>
      <c r="F63" s="5">
        <v>11</v>
      </c>
      <c r="G63" s="5">
        <v>11.4</v>
      </c>
      <c r="H63" s="5">
        <v>10</v>
      </c>
      <c r="I63" s="5">
        <v>10.3</v>
      </c>
      <c r="J63" s="5">
        <v>10.6</v>
      </c>
      <c r="K63" s="5">
        <v>10.3</v>
      </c>
      <c r="L63" s="5">
        <v>11</v>
      </c>
      <c r="M63" s="5">
        <v>10.8</v>
      </c>
      <c r="N63" s="5">
        <v>11.6</v>
      </c>
      <c r="O63" s="5">
        <v>11.7</v>
      </c>
      <c r="P63" s="5">
        <v>11.8</v>
      </c>
      <c r="Q63" s="5">
        <v>11.7</v>
      </c>
      <c r="R63" s="5">
        <v>11.5</v>
      </c>
      <c r="S63" s="5">
        <v>11</v>
      </c>
      <c r="T63" s="5">
        <v>10.6</v>
      </c>
      <c r="U63" s="5">
        <v>11.7</v>
      </c>
      <c r="V63" s="5">
        <v>11.3</v>
      </c>
      <c r="W63" s="5">
        <v>11.4</v>
      </c>
      <c r="X63" s="5">
        <v>11.6</v>
      </c>
      <c r="Y63" s="5">
        <v>11.3</v>
      </c>
      <c r="Z63" s="5">
        <v>11.9</v>
      </c>
      <c r="AA63" s="5">
        <v>11</v>
      </c>
      <c r="AB63" s="5">
        <v>11.5</v>
      </c>
      <c r="AC63" s="5">
        <v>11.9</v>
      </c>
      <c r="AD63" s="5">
        <v>11.8</v>
      </c>
      <c r="AE63" s="5">
        <v>11.1</v>
      </c>
      <c r="AF63" s="5">
        <v>11.5</v>
      </c>
      <c r="AG63" s="5"/>
      <c r="AH63" s="6">
        <f t="shared" si="3"/>
        <v>11.193548387096772</v>
      </c>
    </row>
    <row r="64" spans="1:37" ht="12.75">
      <c r="A64" s="5" t="s">
        <v>11</v>
      </c>
      <c r="B64" s="5">
        <v>12.6</v>
      </c>
      <c r="C64" s="5">
        <v>12.9</v>
      </c>
      <c r="D64" s="5">
        <v>13.3</v>
      </c>
      <c r="E64" s="5">
        <v>13.5</v>
      </c>
      <c r="F64" s="5">
        <v>13.1</v>
      </c>
      <c r="G64" s="5">
        <v>12.9</v>
      </c>
      <c r="H64" s="5">
        <v>11.7</v>
      </c>
      <c r="I64" s="5">
        <v>12.6</v>
      </c>
      <c r="J64" s="5">
        <v>12</v>
      </c>
      <c r="K64" s="5">
        <v>12.4</v>
      </c>
      <c r="L64" s="5">
        <v>13.2</v>
      </c>
      <c r="M64" s="5">
        <v>12.8</v>
      </c>
      <c r="N64" s="5">
        <v>13.6</v>
      </c>
      <c r="O64" s="5">
        <v>13.6</v>
      </c>
      <c r="P64" s="5">
        <v>13.2</v>
      </c>
      <c r="Q64" s="5">
        <v>13.8</v>
      </c>
      <c r="R64" s="5">
        <v>12.7</v>
      </c>
      <c r="S64" s="5">
        <v>12.5</v>
      </c>
      <c r="T64" s="5">
        <v>12.3</v>
      </c>
      <c r="U64" s="5">
        <v>13</v>
      </c>
      <c r="V64" s="5">
        <v>13</v>
      </c>
      <c r="W64" s="5">
        <v>12.7</v>
      </c>
      <c r="X64" s="5">
        <v>13.1</v>
      </c>
      <c r="Y64" s="5">
        <v>12.8</v>
      </c>
      <c r="Z64" s="5">
        <v>13.4</v>
      </c>
      <c r="AA64" s="5">
        <v>12.9</v>
      </c>
      <c r="AB64" s="5">
        <v>12.9</v>
      </c>
      <c r="AC64" s="5">
        <v>13.8</v>
      </c>
      <c r="AD64" s="5">
        <v>13.4</v>
      </c>
      <c r="AE64" s="5">
        <v>13.1</v>
      </c>
      <c r="AF64" s="5">
        <v>13.5</v>
      </c>
      <c r="AG64" s="5"/>
      <c r="AH64" s="6">
        <f t="shared" si="3"/>
        <v>12.977419354838709</v>
      </c>
    </row>
    <row r="65" spans="1:34" ht="12.75">
      <c r="A65" s="5" t="s">
        <v>12</v>
      </c>
      <c r="B65" s="5">
        <v>15.3</v>
      </c>
      <c r="C65" s="5">
        <v>15.1</v>
      </c>
      <c r="D65" s="5">
        <v>15.7</v>
      </c>
      <c r="E65" s="5">
        <v>15.9</v>
      </c>
      <c r="F65" s="5">
        <v>15.3</v>
      </c>
      <c r="G65" s="5">
        <v>14.8</v>
      </c>
      <c r="H65" s="5">
        <v>14.6</v>
      </c>
      <c r="I65" s="5">
        <v>14.2</v>
      </c>
      <c r="J65" s="5">
        <v>14.3</v>
      </c>
      <c r="K65" s="5">
        <v>14.4</v>
      </c>
      <c r="L65" s="5">
        <v>14.5</v>
      </c>
      <c r="M65" s="5">
        <v>15.6</v>
      </c>
      <c r="N65" s="5">
        <v>15.6</v>
      </c>
      <c r="O65" s="5">
        <v>15.6</v>
      </c>
      <c r="P65" s="5">
        <v>14.9</v>
      </c>
      <c r="Q65" s="5">
        <v>15.4</v>
      </c>
      <c r="R65" s="5">
        <v>14.4</v>
      </c>
      <c r="S65" s="5">
        <v>14.7</v>
      </c>
      <c r="T65" s="5">
        <v>14.9</v>
      </c>
      <c r="U65" s="5">
        <v>15.5</v>
      </c>
      <c r="V65" s="5">
        <v>14.8</v>
      </c>
      <c r="W65" s="5">
        <v>14.8</v>
      </c>
      <c r="X65" s="5">
        <v>14.7</v>
      </c>
      <c r="Y65" s="5">
        <v>15.1</v>
      </c>
      <c r="Z65" s="5">
        <v>15.8</v>
      </c>
      <c r="AA65" s="5">
        <v>15.1</v>
      </c>
      <c r="AB65" s="5">
        <v>15.2</v>
      </c>
      <c r="AC65" s="5">
        <v>15.6</v>
      </c>
      <c r="AD65" s="5">
        <v>15.1</v>
      </c>
      <c r="AE65" s="5">
        <v>14.8</v>
      </c>
      <c r="AF65" s="5">
        <v>15.1</v>
      </c>
      <c r="AG65" s="5"/>
      <c r="AH65" s="6">
        <f t="shared" si="3"/>
        <v>15.058064516129036</v>
      </c>
    </row>
    <row r="66" spans="1:34" ht="12.75">
      <c r="A66" s="5" t="s">
        <v>13</v>
      </c>
      <c r="B66" s="5">
        <v>17.399999999999999</v>
      </c>
      <c r="C66" s="5">
        <v>16.5</v>
      </c>
      <c r="D66" s="5">
        <v>18.399999999999999</v>
      </c>
      <c r="E66" s="5">
        <v>17.2</v>
      </c>
      <c r="F66" s="5">
        <v>17.100000000000001</v>
      </c>
      <c r="G66" s="5">
        <v>16.5</v>
      </c>
      <c r="H66" s="5">
        <v>15.7</v>
      </c>
      <c r="I66" s="5">
        <v>15.6</v>
      </c>
      <c r="J66" s="5">
        <v>16.899999999999999</v>
      </c>
      <c r="K66" s="5">
        <v>16.7</v>
      </c>
      <c r="L66" s="5">
        <v>16.100000000000001</v>
      </c>
      <c r="M66" s="5">
        <v>17.3</v>
      </c>
      <c r="N66" s="5">
        <v>17</v>
      </c>
      <c r="O66" s="5">
        <v>16.7</v>
      </c>
      <c r="P66" s="5">
        <v>17.2</v>
      </c>
      <c r="Q66" s="5">
        <v>17.3</v>
      </c>
      <c r="R66" s="5">
        <v>16.600000000000001</v>
      </c>
      <c r="S66" s="5">
        <v>16.8</v>
      </c>
      <c r="T66" s="5">
        <v>15.9</v>
      </c>
      <c r="U66" s="5">
        <v>17.399999999999999</v>
      </c>
      <c r="V66" s="5">
        <v>16.399999999999999</v>
      </c>
      <c r="W66" s="5">
        <v>16.8</v>
      </c>
      <c r="X66" s="5">
        <v>16.7</v>
      </c>
      <c r="Y66" s="5">
        <v>17</v>
      </c>
      <c r="Z66" s="5">
        <v>18.3</v>
      </c>
      <c r="AA66" s="5">
        <v>16.8</v>
      </c>
      <c r="AB66" s="5">
        <v>17.600000000000001</v>
      </c>
      <c r="AC66" s="5">
        <v>17.7</v>
      </c>
      <c r="AD66" s="5">
        <v>16.8</v>
      </c>
      <c r="AE66" s="5">
        <v>16.8</v>
      </c>
      <c r="AF66" s="5">
        <v>16.7</v>
      </c>
      <c r="AG66" s="5"/>
      <c r="AH66" s="6">
        <f t="shared" si="3"/>
        <v>16.899999999999999</v>
      </c>
    </row>
    <row r="67" spans="1:34"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sheetData>
  <phoneticPr fontId="0" type="noConversion"/>
  <printOptions gridLines="1"/>
  <pageMargins left="0" right="0" top="0.78740157480314965" bottom="0.78740157480314965" header="0.51181102362204722" footer="0.51181102362204722"/>
  <pageSetup paperSize="9" orientation="landscape" r:id="rId1"/>
  <headerFooter alignWithMargins="0"/>
  <rowBreaks count="1" manualBreakCount="1">
    <brk id="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Sun</vt:lpstr>
      <vt:lpstr>Temp</vt:lpstr>
      <vt:lpstr>Rainfall</vt:lpstr>
      <vt:lpstr>Radiation</vt:lpstr>
      <vt:lpstr>Wind</vt:lpstr>
      <vt:lpstr>Penman ET</vt:lpstr>
      <vt:lpstr>Moisture Deficit</vt:lpstr>
      <vt:lpstr>Soil Temp</vt:lpstr>
      <vt:lpstr>Soil Moisture</vt:lpstr>
      <vt:lpstr>Ground Frost</vt:lpstr>
      <vt:lpstr>Air Frost </vt:lpstr>
      <vt:lpstr>Old Pan Evap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HortResearch</dc:creator>
  <cp:lastModifiedBy>Rob Agnew</cp:lastModifiedBy>
  <cp:lastPrinted>2017-01-09T23:24:07Z</cp:lastPrinted>
  <dcterms:created xsi:type="dcterms:W3CDTF">2006-02-24T03:13:50Z</dcterms:created>
  <dcterms:modified xsi:type="dcterms:W3CDTF">2017-05-01T03:09:21Z</dcterms:modified>
</cp:coreProperties>
</file>